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Website backup\Departments\Human Services\"/>
    </mc:Choice>
  </mc:AlternateContent>
  <xr:revisionPtr revIDLastSave="0" documentId="8_{9E258D77-AC1F-4FD8-893C-7F4DD956C459}" xr6:coauthVersionLast="47" xr6:coauthVersionMax="47" xr10:uidLastSave="{00000000-0000-0000-0000-000000000000}"/>
  <workbookProtection workbookAlgorithmName="SHA-512" workbookHashValue="Imd92BzlCApsTF1DmKGTBlBSaI6b42DBS7oxhYMPvMhNMDQUomvm+OnC2PWkJ4sW3w53m7Rnsg2OEhmZ2FmrhA==" workbookSaltValue="8gzzYE6Z8m5ehCaTNubWAw==" workbookSpinCount="100000" lockStructure="1"/>
  <bookViews>
    <workbookView xWindow="14430" yWindow="-21720" windowWidth="38640" windowHeight="21120" xr2:uid="{00000000-000D-0000-FFFF-FFFF00000000}"/>
  </bookViews>
  <sheets>
    <sheet name="Application" sheetId="60" r:id="rId1"/>
    <sheet name="Drop Down Menu Data" sheetId="6" state="hidden" r:id="rId2"/>
  </sheets>
  <definedNames>
    <definedName name="A1_Copy_Data">Application!$K$69:$CC$86</definedName>
    <definedName name="All_App_Data">Application!$K$68:$CC$86</definedName>
    <definedName name="ALL_MRR_DATA_to_Copy">#REF!</definedName>
    <definedName name="Allocations">#REF!</definedName>
    <definedName name="Calendar_Year">'Drop Down Menu Data'!#REF!</definedName>
    <definedName name="Fiscal_Year">'Drop Down Menu Data'!$A$98:$A$107</definedName>
    <definedName name="FundSource">'Drop Down Menu Data'!$A$3:$A$9</definedName>
    <definedName name="Month">'Drop Down Menu Data'!#REF!</definedName>
    <definedName name="MRR_Program_Names">'Drop Down Menu Data'!$G$5:$H$12</definedName>
    <definedName name="_xlnm.Print_Area" localSheetId="0">Application!$A$13:$G$397</definedName>
    <definedName name="_xlnm.Print_Area" localSheetId="1">'Drop Down Menu Data'!$A$122:$A$210</definedName>
    <definedName name="Profit">'Drop Down Menu Data'!$A$12:$A$14</definedName>
    <definedName name="Program_1">Application!$B$70:$G$118</definedName>
    <definedName name="Program_2">Application!$B$124:$G$173</definedName>
    <definedName name="Program_Names">'Drop Down Menu Data'!$A$123:$A$210</definedName>
    <definedName name="STATE">'Drop Down Menu Data'!$A$91:$A$94</definedName>
    <definedName name="Unit_Defined">'Drop Down Menu Data'!$A$17:$A$36</definedName>
    <definedName name="Unit_Target">'Drop Down Menu Data'!$A$63:$A$78</definedName>
    <definedName name="Zip">'Drop Down Menu Data'!$A$215:$E$244</definedName>
    <definedName name="Zip_Codes">'Drop Down Menu Data'!$A$217:$A$246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60" l="1"/>
  <c r="B133" i="60"/>
  <c r="E290" i="60" l="1"/>
  <c r="E125" i="60"/>
  <c r="C78" i="60" l="1"/>
  <c r="B86" i="60" l="1"/>
  <c r="G171" i="60"/>
  <c r="G226" i="60" s="1"/>
  <c r="G281" i="60" s="1"/>
  <c r="G165" i="60"/>
  <c r="G220" i="60" s="1"/>
  <c r="G275" i="60" s="1"/>
  <c r="F171" i="60"/>
  <c r="F226" i="60" s="1"/>
  <c r="F281" i="60" s="1"/>
  <c r="F165" i="60"/>
  <c r="F220" i="60" s="1"/>
  <c r="F275" i="60" s="1"/>
  <c r="G158" i="60"/>
  <c r="G213" i="60" s="1"/>
  <c r="G268" i="60" s="1"/>
  <c r="G157" i="60"/>
  <c r="G212" i="60" s="1"/>
  <c r="G267" i="60" s="1"/>
  <c r="F157" i="60"/>
  <c r="F212" i="60" s="1"/>
  <c r="F267" i="60" s="1"/>
  <c r="F158" i="60"/>
  <c r="F213" i="60" s="1"/>
  <c r="F268" i="60" s="1"/>
  <c r="B154" i="60"/>
  <c r="B209" i="60" s="1"/>
  <c r="B264" i="60" s="1"/>
  <c r="B319" i="60" s="1"/>
  <c r="B374" i="60" s="1"/>
  <c r="B153" i="60"/>
  <c r="B208" i="60" s="1"/>
  <c r="B263" i="60" s="1"/>
  <c r="B152" i="60"/>
  <c r="B207" i="60" s="1"/>
  <c r="B262" i="60" s="1"/>
  <c r="B151" i="60"/>
  <c r="B206" i="60" s="1"/>
  <c r="B261" i="60" s="1"/>
  <c r="B150" i="60"/>
  <c r="B205" i="60" s="1"/>
  <c r="B260" i="60" s="1"/>
  <c r="B149" i="60"/>
  <c r="B204" i="60" s="1"/>
  <c r="B259" i="60" s="1"/>
  <c r="B148" i="60"/>
  <c r="B203" i="60" s="1"/>
  <c r="B258" i="60" s="1"/>
  <c r="B31" i="60" l="1"/>
  <c r="H289" i="60" l="1"/>
  <c r="H290" i="60" s="1"/>
  <c r="H291" i="60" s="1"/>
  <c r="H292" i="60" s="1"/>
  <c r="H293" i="60" s="1"/>
  <c r="H294" i="60" s="1"/>
  <c r="H295" i="60" s="1"/>
  <c r="H296" i="60" s="1"/>
  <c r="H297" i="60" s="1"/>
  <c r="H298" i="60" s="1"/>
  <c r="H299" i="60" s="1"/>
  <c r="H300" i="60" s="1"/>
  <c r="H301" i="60" s="1"/>
  <c r="H302" i="60" s="1"/>
  <c r="H303" i="60" s="1"/>
  <c r="H304" i="60" s="1"/>
  <c r="H305" i="60" s="1"/>
  <c r="H306" i="60" s="1"/>
  <c r="H307" i="60" s="1"/>
  <c r="H308" i="60" s="1"/>
  <c r="H309" i="60" s="1"/>
  <c r="H310" i="60" s="1"/>
  <c r="H311" i="60" s="1"/>
  <c r="H312" i="60" s="1"/>
  <c r="H313" i="60" s="1"/>
  <c r="H314" i="60" s="1"/>
  <c r="H315" i="60" s="1"/>
  <c r="H316" i="60" s="1"/>
  <c r="H317" i="60" s="1"/>
  <c r="H318" i="60" s="1"/>
  <c r="H319" i="60" s="1"/>
  <c r="H320" i="60" s="1"/>
  <c r="H321" i="60" s="1"/>
  <c r="H322" i="60" s="1"/>
  <c r="H323" i="60" s="1"/>
  <c r="H324" i="60" s="1"/>
  <c r="H325" i="60" s="1"/>
  <c r="H326" i="60" s="1"/>
  <c r="H327" i="60" s="1"/>
  <c r="H328" i="60" s="1"/>
  <c r="H329" i="60" s="1"/>
  <c r="H330" i="60" s="1"/>
  <c r="H331" i="60" s="1"/>
  <c r="H332" i="60" s="1"/>
  <c r="H333" i="60" s="1"/>
  <c r="H334" i="60" s="1"/>
  <c r="H335" i="60" s="1"/>
  <c r="H336" i="60" s="1"/>
  <c r="H337" i="60" s="1"/>
  <c r="H338" i="60" s="1"/>
  <c r="H339" i="60" s="1"/>
  <c r="H340" i="60" s="1"/>
  <c r="H341" i="60" s="1"/>
  <c r="H342" i="60" s="1"/>
  <c r="H234" i="60"/>
  <c r="H235" i="60" s="1"/>
  <c r="H236" i="60" s="1"/>
  <c r="H237" i="60" s="1"/>
  <c r="H238" i="60" s="1"/>
  <c r="H239" i="60" s="1"/>
  <c r="H240" i="60" s="1"/>
  <c r="H241" i="60" s="1"/>
  <c r="H242" i="60" s="1"/>
  <c r="H243" i="60" s="1"/>
  <c r="H244" i="60" s="1"/>
  <c r="H245" i="60" s="1"/>
  <c r="H246" i="60" s="1"/>
  <c r="H247" i="60" s="1"/>
  <c r="H248" i="60" s="1"/>
  <c r="H249" i="60" s="1"/>
  <c r="H250" i="60" s="1"/>
  <c r="H251" i="60" s="1"/>
  <c r="H252" i="60" s="1"/>
  <c r="H253" i="60" s="1"/>
  <c r="H254" i="60" s="1"/>
  <c r="H255" i="60" s="1"/>
  <c r="H256" i="60" s="1"/>
  <c r="H257" i="60" s="1"/>
  <c r="H258" i="60" s="1"/>
  <c r="H259" i="60" s="1"/>
  <c r="H260" i="60" s="1"/>
  <c r="H261" i="60" s="1"/>
  <c r="H262" i="60" s="1"/>
  <c r="H263" i="60" s="1"/>
  <c r="H264" i="60" s="1"/>
  <c r="H265" i="60" s="1"/>
  <c r="H266" i="60" s="1"/>
  <c r="H267" i="60" s="1"/>
  <c r="H268" i="60" s="1"/>
  <c r="H269" i="60" s="1"/>
  <c r="H270" i="60" s="1"/>
  <c r="H271" i="60" s="1"/>
  <c r="H272" i="60" s="1"/>
  <c r="H273" i="60" s="1"/>
  <c r="H274" i="60" s="1"/>
  <c r="H275" i="60" s="1"/>
  <c r="H276" i="60" s="1"/>
  <c r="H277" i="60" s="1"/>
  <c r="H278" i="60" s="1"/>
  <c r="H279" i="60" s="1"/>
  <c r="H280" i="60" s="1"/>
  <c r="H281" i="60" s="1"/>
  <c r="H282" i="60" s="1"/>
  <c r="H283" i="60" s="1"/>
  <c r="H284" i="60" s="1"/>
  <c r="H285" i="60" s="1"/>
  <c r="H286" i="60" s="1"/>
  <c r="H287" i="60" s="1"/>
  <c r="B157" i="60"/>
  <c r="B212" i="60" s="1"/>
  <c r="B158" i="60"/>
  <c r="B213" i="60" s="1"/>
  <c r="B159" i="60"/>
  <c r="B214" i="60" s="1"/>
  <c r="B160" i="60"/>
  <c r="B215" i="60" s="1"/>
  <c r="G377" i="60" l="1"/>
  <c r="G322" i="60"/>
  <c r="C188" i="60" l="1"/>
  <c r="C133" i="60"/>
  <c r="C298" i="60"/>
  <c r="D353" i="60" l="1"/>
  <c r="C353" i="60"/>
  <c r="D298" i="60"/>
  <c r="D243" i="60"/>
  <c r="C243" i="60"/>
  <c r="D188" i="60"/>
  <c r="D133" i="60"/>
  <c r="D78" i="60"/>
  <c r="E243" i="6" l="1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A59" i="6"/>
  <c r="G10" i="6"/>
  <c r="G9" i="6"/>
  <c r="G8" i="6"/>
  <c r="G7" i="6"/>
  <c r="G6" i="6"/>
  <c r="G5" i="6"/>
  <c r="E396" i="60"/>
  <c r="E397" i="60" s="1"/>
  <c r="D396" i="60"/>
  <c r="D397" i="60" s="1"/>
  <c r="C396" i="60"/>
  <c r="C397" i="60" s="1"/>
  <c r="E382" i="60"/>
  <c r="D382" i="60"/>
  <c r="C382" i="60"/>
  <c r="E366" i="60"/>
  <c r="D366" i="60"/>
  <c r="C366" i="60"/>
  <c r="E365" i="60"/>
  <c r="U86" i="60" s="1"/>
  <c r="D365" i="60"/>
  <c r="C365" i="60"/>
  <c r="E359" i="60"/>
  <c r="E362" i="60" s="1"/>
  <c r="R84" i="60" s="1"/>
  <c r="D359" i="60"/>
  <c r="D362" i="60" s="1"/>
  <c r="C359" i="60"/>
  <c r="C362" i="60" s="1"/>
  <c r="E354" i="60"/>
  <c r="E361" i="60" s="1"/>
  <c r="Q86" i="60" s="1"/>
  <c r="D354" i="60"/>
  <c r="D361" i="60" s="1"/>
  <c r="C354" i="60"/>
  <c r="C361" i="60" s="1"/>
  <c r="H344" i="60"/>
  <c r="H345" i="60" s="1"/>
  <c r="H346" i="60" s="1"/>
  <c r="H347" i="60" s="1"/>
  <c r="H348" i="60" s="1"/>
  <c r="H349" i="60" s="1"/>
  <c r="H350" i="60" s="1"/>
  <c r="H351" i="60" s="1"/>
  <c r="H352" i="60" s="1"/>
  <c r="H353" i="60" s="1"/>
  <c r="H354" i="60" s="1"/>
  <c r="H355" i="60" s="1"/>
  <c r="H356" i="60" s="1"/>
  <c r="H357" i="60" s="1"/>
  <c r="H358" i="60" s="1"/>
  <c r="H359" i="60" s="1"/>
  <c r="H360" i="60" s="1"/>
  <c r="H361" i="60" s="1"/>
  <c r="H362" i="60" s="1"/>
  <c r="H363" i="60" s="1"/>
  <c r="H364" i="60" s="1"/>
  <c r="H365" i="60" s="1"/>
  <c r="H366" i="60" s="1"/>
  <c r="H367" i="60" s="1"/>
  <c r="H368" i="60" s="1"/>
  <c r="H369" i="60" s="1"/>
  <c r="H370" i="60" s="1"/>
  <c r="H371" i="60" s="1"/>
  <c r="H372" i="60" s="1"/>
  <c r="H373" i="60" s="1"/>
  <c r="H374" i="60" s="1"/>
  <c r="H375" i="60" s="1"/>
  <c r="H376" i="60" s="1"/>
  <c r="H377" i="60" s="1"/>
  <c r="H378" i="60" s="1"/>
  <c r="H379" i="60" s="1"/>
  <c r="H380" i="60" s="1"/>
  <c r="H381" i="60" s="1"/>
  <c r="H382" i="60" s="1"/>
  <c r="H383" i="60" s="1"/>
  <c r="H384" i="60" s="1"/>
  <c r="H385" i="60" s="1"/>
  <c r="H386" i="60" s="1"/>
  <c r="H387" i="60" s="1"/>
  <c r="H388" i="60" s="1"/>
  <c r="H389" i="60" s="1"/>
  <c r="H390" i="60" s="1"/>
  <c r="H391" i="60" s="1"/>
  <c r="H392" i="60" s="1"/>
  <c r="H393" i="60" s="1"/>
  <c r="H394" i="60" s="1"/>
  <c r="H395" i="60" s="1"/>
  <c r="H396" i="60" s="1"/>
  <c r="H397" i="60" s="1"/>
  <c r="B344" i="60"/>
  <c r="N85" i="60" s="1"/>
  <c r="B342" i="60"/>
  <c r="B397" i="60" s="1"/>
  <c r="E341" i="60"/>
  <c r="E342" i="60" s="1"/>
  <c r="D341" i="60"/>
  <c r="D342" i="60" s="1"/>
  <c r="C341" i="60"/>
  <c r="C342" i="60" s="1"/>
  <c r="B341" i="60"/>
  <c r="B396" i="60" s="1"/>
  <c r="B340" i="60"/>
  <c r="B395" i="60" s="1"/>
  <c r="B339" i="60"/>
  <c r="B394" i="60" s="1"/>
  <c r="B336" i="60"/>
  <c r="B391" i="60" s="1"/>
  <c r="B333" i="60"/>
  <c r="B388" i="60" s="1"/>
  <c r="B330" i="60"/>
  <c r="B385" i="60" s="1"/>
  <c r="B329" i="60"/>
  <c r="B384" i="60" s="1"/>
  <c r="B328" i="60"/>
  <c r="B383" i="60" s="1"/>
  <c r="E327" i="60"/>
  <c r="D327" i="60"/>
  <c r="C327" i="60"/>
  <c r="B327" i="60"/>
  <c r="B382" i="60" s="1"/>
  <c r="B326" i="60"/>
  <c r="B381" i="60" s="1"/>
  <c r="B325" i="60"/>
  <c r="B380" i="60" s="1"/>
  <c r="B324" i="60"/>
  <c r="B379" i="60" s="1"/>
  <c r="B323" i="60"/>
  <c r="B378" i="60" s="1"/>
  <c r="B322" i="60"/>
  <c r="B377" i="60" s="1"/>
  <c r="B312" i="60"/>
  <c r="B367" i="60" s="1"/>
  <c r="E311" i="60"/>
  <c r="E329" i="60" s="1"/>
  <c r="D311" i="60"/>
  <c r="AD82" i="60" s="1"/>
  <c r="C311" i="60"/>
  <c r="AC83" i="60" s="1"/>
  <c r="E310" i="60"/>
  <c r="U83" i="60" s="1"/>
  <c r="D310" i="60"/>
  <c r="C310" i="60"/>
  <c r="B310" i="60"/>
  <c r="B365" i="60" s="1"/>
  <c r="B308" i="60"/>
  <c r="B363" i="60" s="1"/>
  <c r="B307" i="60"/>
  <c r="B362" i="60" s="1"/>
  <c r="B305" i="60"/>
  <c r="B360" i="60" s="1"/>
  <c r="E304" i="60"/>
  <c r="E307" i="60" s="1"/>
  <c r="R83" i="60" s="1"/>
  <c r="D304" i="60"/>
  <c r="D307" i="60" s="1"/>
  <c r="C304" i="60"/>
  <c r="C307" i="60" s="1"/>
  <c r="B300" i="60"/>
  <c r="E299" i="60"/>
  <c r="D299" i="60"/>
  <c r="C299" i="60"/>
  <c r="C306" i="60" s="1"/>
  <c r="B290" i="60"/>
  <c r="B345" i="60" s="1"/>
  <c r="E289" i="60"/>
  <c r="E344" i="60" s="1"/>
  <c r="D289" i="60"/>
  <c r="D344" i="60" s="1"/>
  <c r="C289" i="60"/>
  <c r="C344" i="60" s="1"/>
  <c r="B289" i="60"/>
  <c r="N81" i="60" s="1"/>
  <c r="E286" i="60"/>
  <c r="E287" i="60" s="1"/>
  <c r="D286" i="60"/>
  <c r="D287" i="60" s="1"/>
  <c r="C286" i="60"/>
  <c r="C287" i="60" s="1"/>
  <c r="E272" i="60"/>
  <c r="D272" i="60"/>
  <c r="C272" i="60"/>
  <c r="E256" i="60"/>
  <c r="E274" i="60" s="1"/>
  <c r="E280" i="60" s="1"/>
  <c r="D256" i="60"/>
  <c r="C256" i="60"/>
  <c r="E255" i="60"/>
  <c r="U80" i="60" s="1"/>
  <c r="D255" i="60"/>
  <c r="C255" i="60"/>
  <c r="E249" i="60"/>
  <c r="E252" i="60" s="1"/>
  <c r="D249" i="60"/>
  <c r="D252" i="60" s="1"/>
  <c r="C249" i="60"/>
  <c r="C252" i="60" s="1"/>
  <c r="E244" i="60"/>
  <c r="D244" i="60"/>
  <c r="D251" i="60" s="1"/>
  <c r="C244" i="60"/>
  <c r="C251" i="60" s="1"/>
  <c r="E235" i="60"/>
  <c r="D235" i="60"/>
  <c r="D273" i="60" s="1"/>
  <c r="D267" i="60" s="1"/>
  <c r="C235" i="60"/>
  <c r="C290" i="60" s="1"/>
  <c r="B234" i="60"/>
  <c r="N79" i="60" s="1"/>
  <c r="E231" i="60"/>
  <c r="E232" i="60" s="1"/>
  <c r="D231" i="60"/>
  <c r="D232" i="60" s="1"/>
  <c r="C231" i="60"/>
  <c r="C232" i="60" s="1"/>
  <c r="E217" i="60"/>
  <c r="D217" i="60"/>
  <c r="C217" i="60"/>
  <c r="E201" i="60"/>
  <c r="V76" i="60" s="1"/>
  <c r="D201" i="60"/>
  <c r="AD77" i="60" s="1"/>
  <c r="C201" i="60"/>
  <c r="E200" i="60"/>
  <c r="D200" i="60"/>
  <c r="C200" i="60"/>
  <c r="E194" i="60"/>
  <c r="E197" i="60" s="1"/>
  <c r="R75" i="60" s="1"/>
  <c r="D194" i="60"/>
  <c r="D197" i="60" s="1"/>
  <c r="C194" i="60"/>
  <c r="C197" i="60" s="1"/>
  <c r="E189" i="60"/>
  <c r="E196" i="60" s="1"/>
  <c r="D189" i="60"/>
  <c r="D196" i="60" s="1"/>
  <c r="C189" i="60"/>
  <c r="H179" i="60"/>
  <c r="H180" i="60" s="1"/>
  <c r="H181" i="60" s="1"/>
  <c r="H182" i="60" s="1"/>
  <c r="H183" i="60" s="1"/>
  <c r="H184" i="60" s="1"/>
  <c r="H185" i="60" s="1"/>
  <c r="H186" i="60" s="1"/>
  <c r="H187" i="60" s="1"/>
  <c r="H188" i="60" s="1"/>
  <c r="H189" i="60" s="1"/>
  <c r="H190" i="60" s="1"/>
  <c r="H191" i="60" s="1"/>
  <c r="H192" i="60" s="1"/>
  <c r="H193" i="60" s="1"/>
  <c r="H194" i="60" s="1"/>
  <c r="H195" i="60" s="1"/>
  <c r="H196" i="60" s="1"/>
  <c r="H197" i="60" s="1"/>
  <c r="H198" i="60" s="1"/>
  <c r="H199" i="60" s="1"/>
  <c r="H200" i="60" s="1"/>
  <c r="H201" i="60" s="1"/>
  <c r="H202" i="60" s="1"/>
  <c r="H203" i="60" s="1"/>
  <c r="H204" i="60" s="1"/>
  <c r="H205" i="60" s="1"/>
  <c r="H206" i="60" s="1"/>
  <c r="H211" i="60" s="1"/>
  <c r="H212" i="60" s="1"/>
  <c r="H213" i="60" s="1"/>
  <c r="H214" i="60" s="1"/>
  <c r="H215" i="60" s="1"/>
  <c r="H216" i="60" s="1"/>
  <c r="H217" i="60" s="1"/>
  <c r="H218" i="60" s="1"/>
  <c r="H219" i="60" s="1"/>
  <c r="H220" i="60" s="1"/>
  <c r="H221" i="60" s="1"/>
  <c r="H222" i="60" s="1"/>
  <c r="H223" i="60" s="1"/>
  <c r="H224" i="60" s="1"/>
  <c r="H225" i="60" s="1"/>
  <c r="H226" i="60" s="1"/>
  <c r="H227" i="60" s="1"/>
  <c r="H228" i="60" s="1"/>
  <c r="H229" i="60" s="1"/>
  <c r="H230" i="60" s="1"/>
  <c r="H231" i="60" s="1"/>
  <c r="H232" i="60" s="1"/>
  <c r="B179" i="60"/>
  <c r="B177" i="60"/>
  <c r="B232" i="60" s="1"/>
  <c r="E176" i="60"/>
  <c r="E177" i="60" s="1"/>
  <c r="D176" i="60"/>
  <c r="D177" i="60" s="1"/>
  <c r="C176" i="60"/>
  <c r="C177" i="60" s="1"/>
  <c r="B176" i="60"/>
  <c r="B231" i="60" s="1"/>
  <c r="B175" i="60"/>
  <c r="B230" i="60" s="1"/>
  <c r="B174" i="60"/>
  <c r="B229" i="60" s="1"/>
  <c r="B173" i="60"/>
  <c r="B228" i="60" s="1"/>
  <c r="B283" i="60" s="1"/>
  <c r="B338" i="60" s="1"/>
  <c r="B393" i="60" s="1"/>
  <c r="B172" i="60"/>
  <c r="B227" i="60" s="1"/>
  <c r="B282" i="60" s="1"/>
  <c r="B337" i="60" s="1"/>
  <c r="B392" i="60" s="1"/>
  <c r="B171" i="60"/>
  <c r="B226" i="60" s="1"/>
  <c r="B170" i="60"/>
  <c r="B225" i="60" s="1"/>
  <c r="B280" i="60" s="1"/>
  <c r="B335" i="60" s="1"/>
  <c r="B390" i="60" s="1"/>
  <c r="B169" i="60"/>
  <c r="B224" i="60" s="1"/>
  <c r="B279" i="60" s="1"/>
  <c r="B334" i="60" s="1"/>
  <c r="B389" i="60" s="1"/>
  <c r="B168" i="60"/>
  <c r="B223" i="60" s="1"/>
  <c r="B167" i="60"/>
  <c r="B222" i="60" s="1"/>
  <c r="B277" i="60" s="1"/>
  <c r="B332" i="60" s="1"/>
  <c r="B387" i="60" s="1"/>
  <c r="B166" i="60"/>
  <c r="B221" i="60" s="1"/>
  <c r="B276" i="60" s="1"/>
  <c r="B331" i="60" s="1"/>
  <c r="B386" i="60" s="1"/>
  <c r="B165" i="60"/>
  <c r="B220" i="60" s="1"/>
  <c r="B164" i="60"/>
  <c r="B219" i="60" s="1"/>
  <c r="B163" i="60"/>
  <c r="B218" i="60" s="1"/>
  <c r="E162" i="60"/>
  <c r="D162" i="60"/>
  <c r="C162" i="60"/>
  <c r="B162" i="60"/>
  <c r="B217" i="60" s="1"/>
  <c r="B161" i="60"/>
  <c r="B216" i="60" s="1"/>
  <c r="B147" i="60"/>
  <c r="B202" i="60" s="1"/>
  <c r="D146" i="60"/>
  <c r="AD73" i="60" s="1"/>
  <c r="C146" i="60"/>
  <c r="B146" i="60"/>
  <c r="B201" i="60" s="1"/>
  <c r="B256" i="60" s="1"/>
  <c r="B311" i="60" s="1"/>
  <c r="B366" i="60" s="1"/>
  <c r="D145" i="60"/>
  <c r="C145" i="60"/>
  <c r="B145" i="60"/>
  <c r="B200" i="60" s="1"/>
  <c r="B144" i="60"/>
  <c r="B199" i="60" s="1"/>
  <c r="B254" i="60" s="1"/>
  <c r="B309" i="60" s="1"/>
  <c r="B364" i="60" s="1"/>
  <c r="B143" i="60"/>
  <c r="B198" i="60" s="1"/>
  <c r="B142" i="60"/>
  <c r="B197" i="60" s="1"/>
  <c r="B140" i="60"/>
  <c r="B195" i="60" s="1"/>
  <c r="E139" i="60"/>
  <c r="E142" i="60" s="1"/>
  <c r="D139" i="60"/>
  <c r="D142" i="60" s="1"/>
  <c r="C139" i="60"/>
  <c r="C142" i="60" s="1"/>
  <c r="B139" i="60"/>
  <c r="B194" i="60" s="1"/>
  <c r="B249" i="60" s="1"/>
  <c r="B304" i="60" s="1"/>
  <c r="B359" i="60" s="1"/>
  <c r="B138" i="60"/>
  <c r="B193" i="60" s="1"/>
  <c r="B248" i="60" s="1"/>
  <c r="B303" i="60" s="1"/>
  <c r="B358" i="60" s="1"/>
  <c r="B137" i="60"/>
  <c r="B192" i="60" s="1"/>
  <c r="B247" i="60" s="1"/>
  <c r="B302" i="60" s="1"/>
  <c r="B357" i="60" s="1"/>
  <c r="B136" i="60"/>
  <c r="B135" i="60"/>
  <c r="E134" i="60"/>
  <c r="E141" i="60" s="1"/>
  <c r="D134" i="60"/>
  <c r="D141" i="60" s="1"/>
  <c r="C134" i="60"/>
  <c r="C141" i="60" s="1"/>
  <c r="B134" i="60"/>
  <c r="B188" i="60"/>
  <c r="B243" i="60" s="1"/>
  <c r="B298" i="60" s="1"/>
  <c r="B353" i="60" s="1"/>
  <c r="H125" i="60"/>
  <c r="H126" i="60" s="1"/>
  <c r="H127" i="60" s="1"/>
  <c r="H128" i="60" s="1"/>
  <c r="H129" i="60" s="1"/>
  <c r="H130" i="60" s="1"/>
  <c r="H131" i="60" s="1"/>
  <c r="H132" i="60" s="1"/>
  <c r="H133" i="60" s="1"/>
  <c r="H134" i="60" s="1"/>
  <c r="H135" i="60" s="1"/>
  <c r="H136" i="60" s="1"/>
  <c r="H137" i="60" s="1"/>
  <c r="H138" i="60" s="1"/>
  <c r="H139" i="60" s="1"/>
  <c r="H140" i="60" s="1"/>
  <c r="H141" i="60" s="1"/>
  <c r="H142" i="60" s="1"/>
  <c r="H143" i="60" s="1"/>
  <c r="H144" i="60" s="1"/>
  <c r="H145" i="60" s="1"/>
  <c r="H146" i="60" s="1"/>
  <c r="H147" i="60" s="1"/>
  <c r="H148" i="60" s="1"/>
  <c r="H149" i="60" s="1"/>
  <c r="H150" i="60" s="1"/>
  <c r="H151" i="60" s="1"/>
  <c r="H152" i="60" s="1"/>
  <c r="H153" i="60" s="1"/>
  <c r="H154" i="60" s="1"/>
  <c r="H155" i="60" s="1"/>
  <c r="H156" i="60" s="1"/>
  <c r="H157" i="60" s="1"/>
  <c r="H158" i="60" s="1"/>
  <c r="H159" i="60" s="1"/>
  <c r="H160" i="60" s="1"/>
  <c r="H161" i="60" s="1"/>
  <c r="H162" i="60" s="1"/>
  <c r="H163" i="60" s="1"/>
  <c r="H164" i="60" s="1"/>
  <c r="H165" i="60" s="1"/>
  <c r="H166" i="60" s="1"/>
  <c r="H167" i="60" s="1"/>
  <c r="H168" i="60" s="1"/>
  <c r="H169" i="60" s="1"/>
  <c r="H170" i="60" s="1"/>
  <c r="H171" i="60" s="1"/>
  <c r="H172" i="60" s="1"/>
  <c r="H173" i="60" s="1"/>
  <c r="H174" i="60" s="1"/>
  <c r="H175" i="60" s="1"/>
  <c r="H176" i="60" s="1"/>
  <c r="H177" i="60" s="1"/>
  <c r="B125" i="60"/>
  <c r="B180" i="60" s="1"/>
  <c r="E124" i="60"/>
  <c r="E179" i="60" s="1"/>
  <c r="D124" i="60"/>
  <c r="D179" i="60" s="1"/>
  <c r="C124" i="60"/>
  <c r="C179" i="60" s="1"/>
  <c r="B124" i="60"/>
  <c r="E121" i="60"/>
  <c r="E122" i="60" s="1"/>
  <c r="D121" i="60"/>
  <c r="D122" i="60" s="1"/>
  <c r="C121" i="60"/>
  <c r="C122" i="60" s="1"/>
  <c r="E107" i="60"/>
  <c r="D107" i="60"/>
  <c r="C107" i="60"/>
  <c r="D91" i="60"/>
  <c r="AD69" i="60" s="1"/>
  <c r="D90" i="60"/>
  <c r="AQ86" i="60"/>
  <c r="AP86" i="60"/>
  <c r="AO86" i="60"/>
  <c r="AG86" i="60"/>
  <c r="AF86" i="60"/>
  <c r="AD86" i="60"/>
  <c r="AC86" i="60"/>
  <c r="AB86" i="60"/>
  <c r="AA86" i="60"/>
  <c r="Z86" i="60"/>
  <c r="Y86" i="60"/>
  <c r="AN86" i="60" s="1"/>
  <c r="X86" i="60"/>
  <c r="W86" i="60"/>
  <c r="T86" i="60"/>
  <c r="AQ85" i="60"/>
  <c r="AP85" i="60"/>
  <c r="AO85" i="60"/>
  <c r="AG85" i="60"/>
  <c r="AF85" i="60"/>
  <c r="AD85" i="60"/>
  <c r="AC85" i="60"/>
  <c r="AB85" i="60"/>
  <c r="AA85" i="60"/>
  <c r="Z85" i="60"/>
  <c r="Y85" i="60"/>
  <c r="X85" i="60"/>
  <c r="W85" i="60"/>
  <c r="T85" i="60"/>
  <c r="AQ84" i="60"/>
  <c r="AP84" i="60"/>
  <c r="AO84" i="60"/>
  <c r="AL84" i="60"/>
  <c r="AL86" i="60" s="1"/>
  <c r="AG84" i="60"/>
  <c r="AF84" i="60"/>
  <c r="AD84" i="60"/>
  <c r="AC84" i="60"/>
  <c r="AB84" i="60"/>
  <c r="AA84" i="60"/>
  <c r="Z84" i="60"/>
  <c r="Y84" i="60"/>
  <c r="X84" i="60"/>
  <c r="W84" i="60"/>
  <c r="T84" i="60"/>
  <c r="O84" i="60"/>
  <c r="O86" i="60" s="1"/>
  <c r="E84" i="60"/>
  <c r="E87" i="60" s="1"/>
  <c r="R71" i="60" s="1"/>
  <c r="D84" i="60"/>
  <c r="D87" i="60" s="1"/>
  <c r="C84" i="60"/>
  <c r="C87" i="60" s="1"/>
  <c r="AQ83" i="60"/>
  <c r="AP83" i="60"/>
  <c r="AO83" i="60"/>
  <c r="AG83" i="60"/>
  <c r="AF83" i="60"/>
  <c r="AB83" i="60"/>
  <c r="AA83" i="60"/>
  <c r="Z83" i="60"/>
  <c r="Y83" i="60"/>
  <c r="AM83" i="60" s="1"/>
  <c r="X83" i="60"/>
  <c r="W83" i="60"/>
  <c r="T83" i="60"/>
  <c r="AQ82" i="60"/>
  <c r="AP82" i="60"/>
  <c r="AO82" i="60"/>
  <c r="AG82" i="60"/>
  <c r="AF82" i="60"/>
  <c r="AB82" i="60"/>
  <c r="AA82" i="60"/>
  <c r="Z82" i="60"/>
  <c r="Y82" i="60"/>
  <c r="AN82" i="60" s="1"/>
  <c r="X82" i="60"/>
  <c r="W82" i="60"/>
  <c r="T82" i="60"/>
  <c r="AQ81" i="60"/>
  <c r="AP81" i="60"/>
  <c r="AO81" i="60"/>
  <c r="AL81" i="60"/>
  <c r="AL82" i="60" s="1"/>
  <c r="AG81" i="60"/>
  <c r="AF81" i="60"/>
  <c r="AB81" i="60"/>
  <c r="AA81" i="60"/>
  <c r="Z81" i="60"/>
  <c r="Y81" i="60"/>
  <c r="AN81" i="60" s="1"/>
  <c r="X81" i="60"/>
  <c r="W81" i="60"/>
  <c r="T81" i="60"/>
  <c r="O81" i="60"/>
  <c r="O83" i="60" s="1"/>
  <c r="AQ80" i="60"/>
  <c r="AP80" i="60"/>
  <c r="AO80" i="60"/>
  <c r="AG80" i="60"/>
  <c r="AF80" i="60"/>
  <c r="AD80" i="60"/>
  <c r="AC80" i="60"/>
  <c r="AB80" i="60"/>
  <c r="AA80" i="60"/>
  <c r="Z80" i="60"/>
  <c r="Y80" i="60"/>
  <c r="X80" i="60"/>
  <c r="W80" i="60"/>
  <c r="T80" i="60"/>
  <c r="AQ79" i="60"/>
  <c r="AP79" i="60"/>
  <c r="AO79" i="60"/>
  <c r="AG79" i="60"/>
  <c r="AF79" i="60"/>
  <c r="AD79" i="60"/>
  <c r="AC79" i="60"/>
  <c r="AB79" i="60"/>
  <c r="AA79" i="60"/>
  <c r="Z79" i="60"/>
  <c r="Y79" i="60"/>
  <c r="AM79" i="60" s="1"/>
  <c r="X79" i="60"/>
  <c r="W79" i="60"/>
  <c r="T79" i="60"/>
  <c r="E79" i="60"/>
  <c r="D79" i="60"/>
  <c r="C79" i="60"/>
  <c r="AQ78" i="60"/>
  <c r="AP78" i="60"/>
  <c r="AO78" i="60"/>
  <c r="AL78" i="60"/>
  <c r="AL80" i="60" s="1"/>
  <c r="AG78" i="60"/>
  <c r="AF78" i="60"/>
  <c r="AD78" i="60"/>
  <c r="AC78" i="60"/>
  <c r="AB78" i="60"/>
  <c r="AA78" i="60"/>
  <c r="Z78" i="60"/>
  <c r="Y78" i="60"/>
  <c r="AM78" i="60" s="1"/>
  <c r="X78" i="60"/>
  <c r="W78" i="60"/>
  <c r="T78" i="60"/>
  <c r="O78" i="60"/>
  <c r="O80" i="60" s="1"/>
  <c r="AQ77" i="60"/>
  <c r="AP77" i="60"/>
  <c r="AO77" i="60"/>
  <c r="AG77" i="60"/>
  <c r="AF77" i="60"/>
  <c r="AB77" i="60"/>
  <c r="AA77" i="60"/>
  <c r="Z77" i="60"/>
  <c r="Y77" i="60"/>
  <c r="AM77" i="60" s="1"/>
  <c r="X77" i="60"/>
  <c r="W77" i="60"/>
  <c r="T77" i="60"/>
  <c r="AQ76" i="60"/>
  <c r="AP76" i="60"/>
  <c r="AO76" i="60"/>
  <c r="AG76" i="60"/>
  <c r="AF76" i="60"/>
  <c r="AB76" i="60"/>
  <c r="AA76" i="60"/>
  <c r="Z76" i="60"/>
  <c r="Y76" i="60"/>
  <c r="AN76" i="60" s="1"/>
  <c r="X76" i="60"/>
  <c r="W76" i="60"/>
  <c r="T76" i="60"/>
  <c r="AQ75" i="60"/>
  <c r="AP75" i="60"/>
  <c r="AO75" i="60"/>
  <c r="AL75" i="60"/>
  <c r="AL76" i="60" s="1"/>
  <c r="AG75" i="60"/>
  <c r="AF75" i="60"/>
  <c r="AB75" i="60"/>
  <c r="AA75" i="60"/>
  <c r="Z75" i="60"/>
  <c r="Y75" i="60"/>
  <c r="AN75" i="60" s="1"/>
  <c r="X75" i="60"/>
  <c r="W75" i="60"/>
  <c r="T75" i="60"/>
  <c r="O75" i="60"/>
  <c r="O76" i="60" s="1"/>
  <c r="AQ74" i="60"/>
  <c r="AP74" i="60"/>
  <c r="AO74" i="60"/>
  <c r="AG74" i="60"/>
  <c r="AF74" i="60"/>
  <c r="AB74" i="60"/>
  <c r="AA74" i="60"/>
  <c r="Z74" i="60"/>
  <c r="Y74" i="60"/>
  <c r="X74" i="60"/>
  <c r="W74" i="60"/>
  <c r="T74" i="60"/>
  <c r="AQ73" i="60"/>
  <c r="AP73" i="60"/>
  <c r="AO73" i="60"/>
  <c r="AG73" i="60"/>
  <c r="AF73" i="60"/>
  <c r="AB73" i="60"/>
  <c r="AA73" i="60"/>
  <c r="Z73" i="60"/>
  <c r="Y73" i="60"/>
  <c r="AN73" i="60" s="1"/>
  <c r="X73" i="60"/>
  <c r="W73" i="60"/>
  <c r="T73" i="60"/>
  <c r="AQ72" i="60"/>
  <c r="AP72" i="60"/>
  <c r="AO72" i="60"/>
  <c r="AL72" i="60"/>
  <c r="AG72" i="60"/>
  <c r="AF72" i="60"/>
  <c r="AB72" i="60"/>
  <c r="AA72" i="60"/>
  <c r="Z72" i="60"/>
  <c r="Y72" i="60"/>
  <c r="AN72" i="60" s="1"/>
  <c r="X72" i="60"/>
  <c r="W72" i="60"/>
  <c r="T72" i="60"/>
  <c r="O72" i="60"/>
  <c r="CA71" i="60"/>
  <c r="BX71" i="60"/>
  <c r="BW71" i="60"/>
  <c r="BT71" i="60"/>
  <c r="BS71" i="60"/>
  <c r="BP71" i="60"/>
  <c r="BO71" i="60"/>
  <c r="BL71" i="60"/>
  <c r="BK71" i="60"/>
  <c r="BH71" i="60"/>
  <c r="BG71" i="60"/>
  <c r="BD71" i="60"/>
  <c r="BC71" i="60"/>
  <c r="BB71" i="60"/>
  <c r="BA71" i="60"/>
  <c r="AZ71" i="60"/>
  <c r="AY71" i="60"/>
  <c r="AX71" i="60"/>
  <c r="AW71" i="60"/>
  <c r="AV71" i="60"/>
  <c r="AU71" i="60"/>
  <c r="AT71" i="60"/>
  <c r="AS71" i="60"/>
  <c r="AR71" i="60"/>
  <c r="AQ71" i="60"/>
  <c r="AP71" i="60"/>
  <c r="AO71" i="60"/>
  <c r="AG71" i="60"/>
  <c r="AF71" i="60"/>
  <c r="AB71" i="60"/>
  <c r="AA71" i="60"/>
  <c r="Z71" i="60"/>
  <c r="Y71" i="60"/>
  <c r="AN71" i="60" s="1"/>
  <c r="X71" i="60"/>
  <c r="W71" i="60"/>
  <c r="T71" i="60"/>
  <c r="CA70" i="60"/>
  <c r="BX70" i="60"/>
  <c r="BW70" i="60"/>
  <c r="BT70" i="60"/>
  <c r="BS70" i="60"/>
  <c r="BP70" i="60"/>
  <c r="BO70" i="60"/>
  <c r="BL70" i="60"/>
  <c r="BK70" i="60"/>
  <c r="BH70" i="60"/>
  <c r="BG70" i="60"/>
  <c r="BD70" i="60"/>
  <c r="BC70" i="60"/>
  <c r="BB70" i="60"/>
  <c r="BA70" i="60"/>
  <c r="AZ70" i="60"/>
  <c r="AY70" i="60"/>
  <c r="AX70" i="60"/>
  <c r="AW70" i="60"/>
  <c r="AV70" i="60"/>
  <c r="AU70" i="60"/>
  <c r="AT70" i="60"/>
  <c r="AS70" i="60"/>
  <c r="AR70" i="60"/>
  <c r="AQ70" i="60"/>
  <c r="AP70" i="60"/>
  <c r="AO70" i="60"/>
  <c r="AG70" i="60"/>
  <c r="AF70" i="60"/>
  <c r="AB70" i="60"/>
  <c r="AA70" i="60"/>
  <c r="Z70" i="60"/>
  <c r="Y70" i="60"/>
  <c r="X70" i="60"/>
  <c r="W70" i="60"/>
  <c r="T70" i="60"/>
  <c r="H70" i="60"/>
  <c r="P81" i="60"/>
  <c r="D250" i="60"/>
  <c r="C125" i="60"/>
  <c r="C360" i="60" s="1"/>
  <c r="CA69" i="60"/>
  <c r="BX69" i="60"/>
  <c r="BW69" i="60"/>
  <c r="BT69" i="60"/>
  <c r="BS69" i="60"/>
  <c r="BP69" i="60"/>
  <c r="BO69" i="60"/>
  <c r="BL69" i="60"/>
  <c r="BK69" i="60"/>
  <c r="BH69" i="60"/>
  <c r="BG69" i="60"/>
  <c r="BD69" i="60"/>
  <c r="BC69" i="60"/>
  <c r="BB69" i="60"/>
  <c r="BA69" i="60"/>
  <c r="AZ69" i="60"/>
  <c r="AY69" i="60"/>
  <c r="AX69" i="60"/>
  <c r="AW69" i="60"/>
  <c r="AV69" i="60"/>
  <c r="AU69" i="60"/>
  <c r="AT69" i="60"/>
  <c r="AS69" i="60"/>
  <c r="AR69" i="60"/>
  <c r="AQ69" i="60"/>
  <c r="AP69" i="60"/>
  <c r="AO69" i="60"/>
  <c r="AL69" i="60"/>
  <c r="AL71" i="60" s="1"/>
  <c r="AG69" i="60"/>
  <c r="AF69" i="60"/>
  <c r="AB69" i="60"/>
  <c r="AA69" i="60"/>
  <c r="Z69" i="60"/>
  <c r="Y69" i="60"/>
  <c r="AN69" i="60" s="1"/>
  <c r="X69" i="60"/>
  <c r="W69" i="60"/>
  <c r="T69" i="60"/>
  <c r="O69" i="60"/>
  <c r="O70" i="60" s="1"/>
  <c r="O71" i="60" s="1"/>
  <c r="B69" i="60"/>
  <c r="BE69" i="60" s="1"/>
  <c r="BC68" i="60"/>
  <c r="D66" i="60"/>
  <c r="C66" i="60"/>
  <c r="D65" i="60"/>
  <c r="C65" i="60"/>
  <c r="D64" i="60"/>
  <c r="C64" i="60"/>
  <c r="D63" i="60"/>
  <c r="C63" i="60"/>
  <c r="D62" i="60"/>
  <c r="C62" i="60"/>
  <c r="D61" i="60"/>
  <c r="C61" i="60"/>
  <c r="D59" i="60"/>
  <c r="C59" i="60"/>
  <c r="D58" i="60"/>
  <c r="C58" i="60"/>
  <c r="D57" i="60"/>
  <c r="C57" i="60"/>
  <c r="D56" i="60"/>
  <c r="C56" i="60"/>
  <c r="D55" i="60"/>
  <c r="C55" i="60"/>
  <c r="D54" i="60"/>
  <c r="C54" i="60"/>
  <c r="D52" i="60"/>
  <c r="C52" i="60"/>
  <c r="D51" i="60"/>
  <c r="C51" i="60"/>
  <c r="D50" i="60"/>
  <c r="C50" i="60"/>
  <c r="D49" i="60"/>
  <c r="C49" i="60"/>
  <c r="D48" i="60"/>
  <c r="C48" i="60"/>
  <c r="D47" i="60"/>
  <c r="C47" i="60"/>
  <c r="E35" i="60"/>
  <c r="D35" i="60"/>
  <c r="C35" i="60"/>
  <c r="I14" i="60"/>
  <c r="I15" i="60" s="1"/>
  <c r="I16" i="60" s="1"/>
  <c r="I17" i="60" s="1"/>
  <c r="I18" i="60" s="1"/>
  <c r="I19" i="60" s="1"/>
  <c r="I20" i="60" s="1"/>
  <c r="I21" i="60" s="1"/>
  <c r="I22" i="60" s="1"/>
  <c r="I23" i="60" s="1"/>
  <c r="I24" i="60" s="1"/>
  <c r="I25" i="60" s="1"/>
  <c r="I26" i="60" s="1"/>
  <c r="I27" i="60" s="1"/>
  <c r="I28" i="60" s="1"/>
  <c r="I29" i="60" s="1"/>
  <c r="I30" i="60" s="1"/>
  <c r="I31" i="60" s="1"/>
  <c r="I32" i="60" s="1"/>
  <c r="I33" i="60" s="1"/>
  <c r="I34" i="60" s="1"/>
  <c r="I35" i="60" s="1"/>
  <c r="I36" i="60" s="1"/>
  <c r="I37" i="60" s="1"/>
  <c r="I38" i="60" s="1"/>
  <c r="I39" i="60" s="1"/>
  <c r="I40" i="60" s="1"/>
  <c r="I41" i="60" s="1"/>
  <c r="I42" i="60" s="1"/>
  <c r="I43" i="60" s="1"/>
  <c r="I44" i="60" s="1"/>
  <c r="I45" i="60" s="1"/>
  <c r="I46" i="60" s="1"/>
  <c r="I47" i="60" s="1"/>
  <c r="I48" i="60" s="1"/>
  <c r="I49" i="60" s="1"/>
  <c r="I50" i="60" s="1"/>
  <c r="I51" i="60" s="1"/>
  <c r="I52" i="60" s="1"/>
  <c r="I53" i="60" s="1"/>
  <c r="I54" i="60" s="1"/>
  <c r="I55" i="60" s="1"/>
  <c r="I56" i="60" s="1"/>
  <c r="I57" i="60" s="1"/>
  <c r="I58" i="60" s="1"/>
  <c r="I59" i="60" s="1"/>
  <c r="I60" i="60" s="1"/>
  <c r="I61" i="60" s="1"/>
  <c r="I62" i="60" s="1"/>
  <c r="I63" i="60" s="1"/>
  <c r="I64" i="60" s="1"/>
  <c r="I65" i="60" s="1"/>
  <c r="I66" i="60" s="1"/>
  <c r="I67" i="60" s="1"/>
  <c r="I68" i="60" s="1"/>
  <c r="I69" i="60" s="1"/>
  <c r="I70" i="60" s="1"/>
  <c r="I71" i="60" s="1"/>
  <c r="I72" i="60" s="1"/>
  <c r="I73" i="60" s="1"/>
  <c r="I74" i="60" s="1"/>
  <c r="I75" i="60" s="1"/>
  <c r="I76" i="60" s="1"/>
  <c r="I77" i="60" s="1"/>
  <c r="I78" i="60" s="1"/>
  <c r="I79" i="60" s="1"/>
  <c r="I80" i="60" s="1"/>
  <c r="I81" i="60" s="1"/>
  <c r="I82" i="60" s="1"/>
  <c r="I83" i="60" s="1"/>
  <c r="I84" i="60" s="1"/>
  <c r="I85" i="60" s="1"/>
  <c r="I86" i="60" s="1"/>
  <c r="I87" i="60" s="1"/>
  <c r="I88" i="60" s="1"/>
  <c r="I89" i="60" s="1"/>
  <c r="I90" i="60" s="1"/>
  <c r="I91" i="60" s="1"/>
  <c r="I92" i="60" s="1"/>
  <c r="I93" i="60" s="1"/>
  <c r="I94" i="60" s="1"/>
  <c r="I95" i="60" s="1"/>
  <c r="I96" i="60" s="1"/>
  <c r="I97" i="60" s="1"/>
  <c r="I98" i="60" s="1"/>
  <c r="I99" i="60" s="1"/>
  <c r="I100" i="60" s="1"/>
  <c r="I101" i="60" s="1"/>
  <c r="I102" i="60" s="1"/>
  <c r="I103" i="60" s="1"/>
  <c r="I104" i="60" s="1"/>
  <c r="I105" i="60" s="1"/>
  <c r="I106" i="60" s="1"/>
  <c r="I107" i="60" s="1"/>
  <c r="I108" i="60" s="1"/>
  <c r="I109" i="60" s="1"/>
  <c r="I110" i="60" s="1"/>
  <c r="I111" i="60" s="1"/>
  <c r="I112" i="60" s="1"/>
  <c r="I113" i="60" s="1"/>
  <c r="I114" i="60" s="1"/>
  <c r="I115" i="60" s="1"/>
  <c r="I116" i="60" s="1"/>
  <c r="I117" i="60" s="1"/>
  <c r="I118" i="60" s="1"/>
  <c r="I119" i="60" s="1"/>
  <c r="I120" i="60" s="1"/>
  <c r="I121" i="60" s="1"/>
  <c r="I122" i="60" s="1"/>
  <c r="I123" i="60" s="1"/>
  <c r="I124" i="60" s="1"/>
  <c r="I125" i="60" s="1"/>
  <c r="I126" i="60" s="1"/>
  <c r="I127" i="60" s="1"/>
  <c r="I128" i="60" s="1"/>
  <c r="I129" i="60" s="1"/>
  <c r="I130" i="60" s="1"/>
  <c r="I131" i="60" s="1"/>
  <c r="I132" i="60" s="1"/>
  <c r="I133" i="60" s="1"/>
  <c r="I134" i="60" s="1"/>
  <c r="I135" i="60" s="1"/>
  <c r="I136" i="60" s="1"/>
  <c r="I137" i="60" s="1"/>
  <c r="I138" i="60" s="1"/>
  <c r="I139" i="60" s="1"/>
  <c r="I140" i="60" s="1"/>
  <c r="I141" i="60" s="1"/>
  <c r="I142" i="60" s="1"/>
  <c r="I143" i="60" s="1"/>
  <c r="I144" i="60" s="1"/>
  <c r="I145" i="60" s="1"/>
  <c r="I146" i="60" s="1"/>
  <c r="I147" i="60" s="1"/>
  <c r="I148" i="60" s="1"/>
  <c r="I149" i="60" s="1"/>
  <c r="I150" i="60" s="1"/>
  <c r="I151" i="60" s="1"/>
  <c r="I152" i="60" s="1"/>
  <c r="I153" i="60" s="1"/>
  <c r="I154" i="60" s="1"/>
  <c r="I155" i="60" s="1"/>
  <c r="I156" i="60" s="1"/>
  <c r="I157" i="60" s="1"/>
  <c r="I158" i="60" s="1"/>
  <c r="I159" i="60" s="1"/>
  <c r="I160" i="60" s="1"/>
  <c r="I161" i="60" s="1"/>
  <c r="I162" i="60" s="1"/>
  <c r="I163" i="60" s="1"/>
  <c r="I164" i="60" s="1"/>
  <c r="I165" i="60" s="1"/>
  <c r="I166" i="60" s="1"/>
  <c r="I167" i="60" s="1"/>
  <c r="I168" i="60" s="1"/>
  <c r="I169" i="60" s="1"/>
  <c r="I170" i="60" s="1"/>
  <c r="I171" i="60" s="1"/>
  <c r="I172" i="60" s="1"/>
  <c r="I173" i="60" s="1"/>
  <c r="I174" i="60" s="1"/>
  <c r="I175" i="60" s="1"/>
  <c r="I176" i="60" s="1"/>
  <c r="I177" i="60" s="1"/>
  <c r="I178" i="60" s="1"/>
  <c r="I179" i="60" s="1"/>
  <c r="I180" i="60" s="1"/>
  <c r="I181" i="60" s="1"/>
  <c r="I182" i="60" s="1"/>
  <c r="I183" i="60" s="1"/>
  <c r="I184" i="60" s="1"/>
  <c r="I185" i="60" s="1"/>
  <c r="I186" i="60" s="1"/>
  <c r="I187" i="60" s="1"/>
  <c r="I188" i="60" s="1"/>
  <c r="I189" i="60" s="1"/>
  <c r="I190" i="60" s="1"/>
  <c r="I191" i="60" s="1"/>
  <c r="I192" i="60" s="1"/>
  <c r="I193" i="60" s="1"/>
  <c r="I194" i="60" s="1"/>
  <c r="I195" i="60" s="1"/>
  <c r="I196" i="60" s="1"/>
  <c r="I197" i="60" s="1"/>
  <c r="I198" i="60" s="1"/>
  <c r="I199" i="60" s="1"/>
  <c r="I200" i="60" s="1"/>
  <c r="I201" i="60" s="1"/>
  <c r="I202" i="60" s="1"/>
  <c r="I203" i="60" s="1"/>
  <c r="I204" i="60" s="1"/>
  <c r="I205" i="60" s="1"/>
  <c r="I206" i="60" s="1"/>
  <c r="I207" i="60" s="1"/>
  <c r="I208" i="60" s="1"/>
  <c r="I209" i="60" s="1"/>
  <c r="I210" i="60" s="1"/>
  <c r="I211" i="60" s="1"/>
  <c r="I212" i="60" s="1"/>
  <c r="I213" i="60" s="1"/>
  <c r="I214" i="60" s="1"/>
  <c r="I215" i="60" s="1"/>
  <c r="I216" i="60" s="1"/>
  <c r="I217" i="60" s="1"/>
  <c r="I218" i="60" s="1"/>
  <c r="I219" i="60" s="1"/>
  <c r="I220" i="60" s="1"/>
  <c r="I221" i="60" s="1"/>
  <c r="I222" i="60" s="1"/>
  <c r="I223" i="60" s="1"/>
  <c r="I224" i="60" s="1"/>
  <c r="I225" i="60" s="1"/>
  <c r="I226" i="60" s="1"/>
  <c r="I227" i="60" s="1"/>
  <c r="I228" i="60" s="1"/>
  <c r="I229" i="60" s="1"/>
  <c r="I230" i="60" s="1"/>
  <c r="I231" i="60" s="1"/>
  <c r="I232" i="60" s="1"/>
  <c r="I233" i="60" s="1"/>
  <c r="I234" i="60" s="1"/>
  <c r="I235" i="60" s="1"/>
  <c r="I236" i="60" s="1"/>
  <c r="I237" i="60" s="1"/>
  <c r="I238" i="60" s="1"/>
  <c r="I239" i="60" s="1"/>
  <c r="I240" i="60" s="1"/>
  <c r="I241" i="60" s="1"/>
  <c r="I242" i="60" s="1"/>
  <c r="I243" i="60" s="1"/>
  <c r="I244" i="60" s="1"/>
  <c r="I245" i="60" s="1"/>
  <c r="I246" i="60" s="1"/>
  <c r="I247" i="60" s="1"/>
  <c r="I248" i="60" s="1"/>
  <c r="I249" i="60" s="1"/>
  <c r="I250" i="60" s="1"/>
  <c r="I251" i="60" s="1"/>
  <c r="I252" i="60" s="1"/>
  <c r="I253" i="60" s="1"/>
  <c r="I254" i="60" s="1"/>
  <c r="I255" i="60" s="1"/>
  <c r="I256" i="60" s="1"/>
  <c r="I257" i="60" s="1"/>
  <c r="I258" i="60" s="1"/>
  <c r="I259" i="60" s="1"/>
  <c r="I260" i="60" s="1"/>
  <c r="I261" i="60" s="1"/>
  <c r="I262" i="60" s="1"/>
  <c r="I263" i="60" s="1"/>
  <c r="I264" i="60" s="1"/>
  <c r="I265" i="60" s="1"/>
  <c r="I266" i="60" s="1"/>
  <c r="I267" i="60" s="1"/>
  <c r="I268" i="60" s="1"/>
  <c r="I269" i="60" s="1"/>
  <c r="I270" i="60" s="1"/>
  <c r="I271" i="60" s="1"/>
  <c r="I272" i="60" s="1"/>
  <c r="I273" i="60" s="1"/>
  <c r="I274" i="60" s="1"/>
  <c r="I275" i="60" s="1"/>
  <c r="I276" i="60" s="1"/>
  <c r="I277" i="60" s="1"/>
  <c r="I278" i="60" s="1"/>
  <c r="I279" i="60" s="1"/>
  <c r="I280" i="60" s="1"/>
  <c r="I281" i="60" s="1"/>
  <c r="I282" i="60" s="1"/>
  <c r="I283" i="60" s="1"/>
  <c r="I284" i="60" s="1"/>
  <c r="I285" i="60" s="1"/>
  <c r="I286" i="60" s="1"/>
  <c r="I287" i="60" s="1"/>
  <c r="I288" i="60" s="1"/>
  <c r="I289" i="60" s="1"/>
  <c r="I290" i="60" s="1"/>
  <c r="I291" i="60" s="1"/>
  <c r="I292" i="60" s="1"/>
  <c r="I293" i="60" s="1"/>
  <c r="I294" i="60" s="1"/>
  <c r="I295" i="60" s="1"/>
  <c r="I296" i="60" s="1"/>
  <c r="I297" i="60" s="1"/>
  <c r="I298" i="60" s="1"/>
  <c r="I299" i="60" s="1"/>
  <c r="I300" i="60" s="1"/>
  <c r="I301" i="60" s="1"/>
  <c r="I302" i="60" s="1"/>
  <c r="I303" i="60" s="1"/>
  <c r="I304" i="60" s="1"/>
  <c r="I305" i="60" s="1"/>
  <c r="I306" i="60" s="1"/>
  <c r="I307" i="60" s="1"/>
  <c r="I308" i="60" s="1"/>
  <c r="I309" i="60" s="1"/>
  <c r="I310" i="60" s="1"/>
  <c r="I311" i="60" s="1"/>
  <c r="I312" i="60" s="1"/>
  <c r="I313" i="60" s="1"/>
  <c r="I314" i="60" s="1"/>
  <c r="I315" i="60" s="1"/>
  <c r="I316" i="60" s="1"/>
  <c r="I317" i="60" s="1"/>
  <c r="I318" i="60" s="1"/>
  <c r="I319" i="60" s="1"/>
  <c r="I320" i="60" s="1"/>
  <c r="I321" i="60" s="1"/>
  <c r="I322" i="60" s="1"/>
  <c r="I323" i="60" s="1"/>
  <c r="I324" i="60" s="1"/>
  <c r="I325" i="60" s="1"/>
  <c r="I326" i="60" s="1"/>
  <c r="I327" i="60" s="1"/>
  <c r="I328" i="60" s="1"/>
  <c r="I329" i="60" s="1"/>
  <c r="I330" i="60" s="1"/>
  <c r="I331" i="60" s="1"/>
  <c r="I332" i="60" s="1"/>
  <c r="I333" i="60" s="1"/>
  <c r="I334" i="60" s="1"/>
  <c r="I335" i="60" s="1"/>
  <c r="I336" i="60" s="1"/>
  <c r="I337" i="60" s="1"/>
  <c r="I338" i="60" s="1"/>
  <c r="I339" i="60" s="1"/>
  <c r="I340" i="60" s="1"/>
  <c r="I341" i="60" s="1"/>
  <c r="I342" i="60" s="1"/>
  <c r="I343" i="60" s="1"/>
  <c r="I344" i="60" s="1"/>
  <c r="I345" i="60" s="1"/>
  <c r="I346" i="60" s="1"/>
  <c r="I347" i="60" s="1"/>
  <c r="I348" i="60" s="1"/>
  <c r="I349" i="60" s="1"/>
  <c r="I350" i="60" s="1"/>
  <c r="I351" i="60" s="1"/>
  <c r="I352" i="60" s="1"/>
  <c r="I353" i="60" s="1"/>
  <c r="I354" i="60" s="1"/>
  <c r="I355" i="60" s="1"/>
  <c r="I356" i="60" s="1"/>
  <c r="I357" i="60" s="1"/>
  <c r="I358" i="60" s="1"/>
  <c r="I359" i="60" s="1"/>
  <c r="I360" i="60" s="1"/>
  <c r="I361" i="60" s="1"/>
  <c r="I362" i="60" s="1"/>
  <c r="I363" i="60" s="1"/>
  <c r="I364" i="60" s="1"/>
  <c r="I365" i="60" s="1"/>
  <c r="I366" i="60" s="1"/>
  <c r="I367" i="60" s="1"/>
  <c r="I368" i="60" s="1"/>
  <c r="I369" i="60" s="1"/>
  <c r="I370" i="60" s="1"/>
  <c r="I371" i="60" s="1"/>
  <c r="I372" i="60" s="1"/>
  <c r="I373" i="60" s="1"/>
  <c r="I374" i="60" s="1"/>
  <c r="I375" i="60" s="1"/>
  <c r="I376" i="60" s="1"/>
  <c r="I377" i="60" s="1"/>
  <c r="I378" i="60" s="1"/>
  <c r="I379" i="60" s="1"/>
  <c r="I380" i="60" s="1"/>
  <c r="I381" i="60" s="1"/>
  <c r="I382" i="60" s="1"/>
  <c r="I383" i="60" s="1"/>
  <c r="I384" i="60" s="1"/>
  <c r="I385" i="60" s="1"/>
  <c r="I386" i="60" s="1"/>
  <c r="I387" i="60" s="1"/>
  <c r="I388" i="60" s="1"/>
  <c r="I389" i="60" s="1"/>
  <c r="I390" i="60" s="1"/>
  <c r="I391" i="60" s="1"/>
  <c r="I392" i="60" s="1"/>
  <c r="I393" i="60" s="1"/>
  <c r="I394" i="60" s="1"/>
  <c r="I395" i="60" s="1"/>
  <c r="I396" i="60" s="1"/>
  <c r="I397" i="60" s="1"/>
  <c r="B13" i="60"/>
  <c r="F13" i="60" s="1"/>
  <c r="F12" i="60"/>
  <c r="B51" i="60" l="1"/>
  <c r="B58" i="60" s="1"/>
  <c r="B65" i="60" s="1"/>
  <c r="E338" i="60"/>
  <c r="E332" i="60"/>
  <c r="E335" i="60"/>
  <c r="B189" i="60"/>
  <c r="B244" i="60" s="1"/>
  <c r="B141" i="60"/>
  <c r="B196" i="60" s="1"/>
  <c r="AD70" i="60"/>
  <c r="R81" i="60"/>
  <c r="H71" i="60"/>
  <c r="H72" i="60" s="1"/>
  <c r="H73" i="60" s="1"/>
  <c r="H74" i="60" s="1"/>
  <c r="H75" i="60" s="1"/>
  <c r="H76" i="60" s="1"/>
  <c r="H77" i="60" s="1"/>
  <c r="H78" i="60" s="1"/>
  <c r="H79" i="60" s="1"/>
  <c r="H80" i="60" s="1"/>
  <c r="H81" i="60" s="1"/>
  <c r="H82" i="60" s="1"/>
  <c r="H83" i="60" s="1"/>
  <c r="H84" i="60" s="1"/>
  <c r="H85" i="60" s="1"/>
  <c r="H86" i="60" s="1"/>
  <c r="H87" i="60" s="1"/>
  <c r="H88" i="60" s="1"/>
  <c r="H89" i="60" s="1"/>
  <c r="H90" i="60" s="1"/>
  <c r="H91" i="60" s="1"/>
  <c r="H92" i="60" s="1"/>
  <c r="H93" i="60" s="1"/>
  <c r="H94" i="60" s="1"/>
  <c r="H95" i="60" s="1"/>
  <c r="H96" i="60" s="1"/>
  <c r="H97" i="60" s="1"/>
  <c r="H98" i="60" s="1"/>
  <c r="H99" i="60" s="1"/>
  <c r="H100" i="60" s="1"/>
  <c r="H101" i="60" s="1"/>
  <c r="H102" i="60" s="1"/>
  <c r="H103" i="60" s="1"/>
  <c r="H104" i="60" s="1"/>
  <c r="H105" i="60" s="1"/>
  <c r="H106" i="60" s="1"/>
  <c r="H107" i="60" s="1"/>
  <c r="H108" i="60" s="1"/>
  <c r="H109" i="60" s="1"/>
  <c r="H110" i="60" s="1"/>
  <c r="H111" i="60" s="1"/>
  <c r="H112" i="60" s="1"/>
  <c r="H113" i="60" s="1"/>
  <c r="H114" i="60" s="1"/>
  <c r="H115" i="60" s="1"/>
  <c r="H116" i="60" s="1"/>
  <c r="H117" i="60" s="1"/>
  <c r="H118" i="60" s="1"/>
  <c r="H119" i="60" s="1"/>
  <c r="H120" i="60" s="1"/>
  <c r="H121" i="60" s="1"/>
  <c r="H122" i="60" s="1"/>
  <c r="BY69" i="60"/>
  <c r="BY71" i="60" s="1"/>
  <c r="V77" i="60"/>
  <c r="M70" i="60"/>
  <c r="AJ70" i="60" s="1"/>
  <c r="B68" i="60"/>
  <c r="F68" i="60" s="1"/>
  <c r="N86" i="60"/>
  <c r="BF68" i="60"/>
  <c r="BR69" i="60"/>
  <c r="BR71" i="60" s="1"/>
  <c r="AD72" i="60"/>
  <c r="BN69" i="60"/>
  <c r="BN71" i="60" s="1"/>
  <c r="P78" i="60"/>
  <c r="V80" i="60"/>
  <c r="V83" i="60"/>
  <c r="C85" i="60"/>
  <c r="C245" i="60"/>
  <c r="R82" i="60"/>
  <c r="AN83" i="60"/>
  <c r="AD71" i="60"/>
  <c r="AM76" i="60"/>
  <c r="V78" i="60"/>
  <c r="AN78" i="60"/>
  <c r="D80" i="60"/>
  <c r="AL70" i="60"/>
  <c r="P79" i="60"/>
  <c r="N80" i="60"/>
  <c r="AL83" i="60"/>
  <c r="AM82" i="60"/>
  <c r="AM73" i="60"/>
  <c r="BI68" i="60"/>
  <c r="AL77" i="60"/>
  <c r="D290" i="60"/>
  <c r="D345" i="60" s="1"/>
  <c r="O79" i="60"/>
  <c r="R69" i="60"/>
  <c r="R70" i="60"/>
  <c r="AN77" i="60"/>
  <c r="U79" i="60"/>
  <c r="O82" i="60"/>
  <c r="Q85" i="60"/>
  <c r="N74" i="60"/>
  <c r="AC81" i="60"/>
  <c r="R86" i="60"/>
  <c r="D108" i="60"/>
  <c r="AM86" i="60"/>
  <c r="AD75" i="60"/>
  <c r="Q84" i="60"/>
  <c r="U81" i="60"/>
  <c r="E88" i="60"/>
  <c r="S71" i="60" s="1"/>
  <c r="U82" i="60"/>
  <c r="U85" i="60"/>
  <c r="O77" i="60"/>
  <c r="BV69" i="60"/>
  <c r="AD76" i="60"/>
  <c r="N78" i="60"/>
  <c r="V82" i="60"/>
  <c r="O73" i="60"/>
  <c r="O74" i="60"/>
  <c r="AM85" i="60"/>
  <c r="AN85" i="60"/>
  <c r="R79" i="60"/>
  <c r="R80" i="60"/>
  <c r="R78" i="60"/>
  <c r="AD81" i="60"/>
  <c r="AD83" i="60"/>
  <c r="BN68" i="60"/>
  <c r="C80" i="60"/>
  <c r="C250" i="60"/>
  <c r="C108" i="60"/>
  <c r="C102" i="60" s="1"/>
  <c r="P71" i="60"/>
  <c r="AM71" i="60"/>
  <c r="AL73" i="60"/>
  <c r="AL74" i="60"/>
  <c r="P73" i="60"/>
  <c r="P74" i="60"/>
  <c r="C345" i="60"/>
  <c r="C383" i="60" s="1"/>
  <c r="C377" i="60" s="1"/>
  <c r="C328" i="60"/>
  <c r="C322" i="60" s="1"/>
  <c r="V84" i="60"/>
  <c r="H10" i="6"/>
  <c r="V85" i="60"/>
  <c r="BE71" i="60"/>
  <c r="N70" i="60"/>
  <c r="N69" i="60"/>
  <c r="BN70" i="60"/>
  <c r="AL85" i="60"/>
  <c r="C140" i="60"/>
  <c r="C305" i="60"/>
  <c r="C180" i="60"/>
  <c r="C218" i="60" s="1"/>
  <c r="C212" i="60" s="1"/>
  <c r="C355" i="60"/>
  <c r="C300" i="60"/>
  <c r="C195" i="60"/>
  <c r="C163" i="60"/>
  <c r="C157" i="60" s="1"/>
  <c r="E108" i="60"/>
  <c r="P84" i="60"/>
  <c r="P83" i="60"/>
  <c r="P77" i="60"/>
  <c r="P76" i="60"/>
  <c r="P75" i="60"/>
  <c r="P72" i="60"/>
  <c r="P70" i="60"/>
  <c r="P69" i="60"/>
  <c r="BO68" i="60"/>
  <c r="BJ68" i="60"/>
  <c r="BE68" i="60"/>
  <c r="E163" i="60"/>
  <c r="P85" i="60"/>
  <c r="E80" i="60"/>
  <c r="E85" i="60" s="1"/>
  <c r="BM68" i="60"/>
  <c r="BG68" i="60"/>
  <c r="AN70" i="60"/>
  <c r="AM70" i="60"/>
  <c r="AM75" i="60"/>
  <c r="R77" i="60"/>
  <c r="P82" i="60"/>
  <c r="P86" i="60"/>
  <c r="C190" i="60"/>
  <c r="E245" i="60"/>
  <c r="E250" i="60" s="1"/>
  <c r="E328" i="60"/>
  <c r="E273" i="60"/>
  <c r="BK68" i="60"/>
  <c r="AM69" i="60"/>
  <c r="BE70" i="60"/>
  <c r="N71" i="60"/>
  <c r="P80" i="60"/>
  <c r="O85" i="60"/>
  <c r="B190" i="60"/>
  <c r="B191" i="60"/>
  <c r="B246" i="60" s="1"/>
  <c r="B301" i="60" s="1"/>
  <c r="B356" i="60" s="1"/>
  <c r="C198" i="60"/>
  <c r="C196" i="60"/>
  <c r="BQ69" i="60"/>
  <c r="BQ71" i="60" s="1"/>
  <c r="B178" i="60"/>
  <c r="F178" i="60" s="1"/>
  <c r="N75" i="60"/>
  <c r="V75" i="60"/>
  <c r="N76" i="60"/>
  <c r="N77" i="60"/>
  <c r="AC82" i="60"/>
  <c r="N84" i="60"/>
  <c r="D85" i="60"/>
  <c r="E86" i="60"/>
  <c r="Q69" i="60" s="1"/>
  <c r="D125" i="60"/>
  <c r="D180" i="60" s="1"/>
  <c r="D245" i="60"/>
  <c r="E363" i="60"/>
  <c r="S85" i="60" s="1"/>
  <c r="D253" i="60"/>
  <c r="D53" i="60"/>
  <c r="BM69" i="60"/>
  <c r="BM70" i="60" s="1"/>
  <c r="BM71" i="60" s="1"/>
  <c r="AM72" i="60"/>
  <c r="U78" i="60"/>
  <c r="AL79" i="60"/>
  <c r="C253" i="60"/>
  <c r="C273" i="60"/>
  <c r="C267" i="60" s="1"/>
  <c r="C308" i="60"/>
  <c r="C363" i="60"/>
  <c r="B288" i="60"/>
  <c r="F288" i="60" s="1"/>
  <c r="M85" i="60"/>
  <c r="AK85" i="60" s="1"/>
  <c r="AH79" i="60"/>
  <c r="E57" i="60"/>
  <c r="AM74" i="60"/>
  <c r="AN74" i="60"/>
  <c r="AN84" i="60"/>
  <c r="AM84" i="60"/>
  <c r="AE80" i="60"/>
  <c r="E277" i="60"/>
  <c r="AE79" i="60"/>
  <c r="B50" i="60"/>
  <c r="B57" i="60" s="1"/>
  <c r="B64" i="60" s="1"/>
  <c r="AE78" i="60"/>
  <c r="E283" i="60"/>
  <c r="E384" i="60"/>
  <c r="V86" i="60"/>
  <c r="AC73" i="60"/>
  <c r="AC72" i="60"/>
  <c r="C53" i="60"/>
  <c r="D60" i="60"/>
  <c r="R76" i="60"/>
  <c r="AN80" i="60"/>
  <c r="AM80" i="60"/>
  <c r="M84" i="60"/>
  <c r="BZ69" i="60"/>
  <c r="M80" i="60"/>
  <c r="E251" i="60"/>
  <c r="E253" i="60"/>
  <c r="BR70" i="60"/>
  <c r="M71" i="60"/>
  <c r="B355" i="60"/>
  <c r="AC74" i="60"/>
  <c r="N83" i="60"/>
  <c r="C67" i="60"/>
  <c r="BU69" i="60"/>
  <c r="M72" i="60"/>
  <c r="AD74" i="60"/>
  <c r="C88" i="60"/>
  <c r="C86" i="60"/>
  <c r="M81" i="60"/>
  <c r="U84" i="60"/>
  <c r="D198" i="60"/>
  <c r="AE81" i="60"/>
  <c r="AE82" i="60"/>
  <c r="AE83" i="60"/>
  <c r="N72" i="60"/>
  <c r="BI71" i="60"/>
  <c r="M78" i="60"/>
  <c r="M77" i="60"/>
  <c r="M76" i="60"/>
  <c r="M75" i="60"/>
  <c r="B123" i="60"/>
  <c r="F123" i="60" s="1"/>
  <c r="M86" i="60"/>
  <c r="M83" i="60"/>
  <c r="M73" i="60"/>
  <c r="B343" i="60"/>
  <c r="F343" i="60" s="1"/>
  <c r="B233" i="60"/>
  <c r="F233" i="60" s="1"/>
  <c r="M82" i="60"/>
  <c r="M79" i="60"/>
  <c r="M74" i="60"/>
  <c r="M69" i="60"/>
  <c r="BI69" i="60"/>
  <c r="N73" i="60"/>
  <c r="N82" i="60"/>
  <c r="BI70" i="60"/>
  <c r="AN79" i="60"/>
  <c r="H8" i="6"/>
  <c r="V79" i="60"/>
  <c r="C60" i="60"/>
  <c r="D67" i="60"/>
  <c r="AM81" i="60"/>
  <c r="R85" i="60"/>
  <c r="H7" i="6"/>
  <c r="E219" i="60"/>
  <c r="D308" i="60"/>
  <c r="D306" i="60"/>
  <c r="D363" i="60"/>
  <c r="U77" i="60"/>
  <c r="U76" i="60"/>
  <c r="U75" i="60"/>
  <c r="D328" i="60"/>
  <c r="D275" i="60"/>
  <c r="D278" i="60" s="1"/>
  <c r="D281" i="60" s="1"/>
  <c r="D284" i="60" s="1"/>
  <c r="E308" i="60"/>
  <c r="E306" i="60"/>
  <c r="H9" i="6"/>
  <c r="V81" i="60"/>
  <c r="Q77" i="60"/>
  <c r="Q76" i="60"/>
  <c r="Q75" i="60"/>
  <c r="E198" i="60"/>
  <c r="AC77" i="60"/>
  <c r="AC76" i="60"/>
  <c r="AC75" i="60"/>
  <c r="D88" i="60"/>
  <c r="D86" i="60"/>
  <c r="C135" i="60"/>
  <c r="C143" i="60"/>
  <c r="D143" i="60"/>
  <c r="R74" i="60"/>
  <c r="R73" i="60"/>
  <c r="R72" i="60"/>
  <c r="E143" i="60"/>
  <c r="Q74" i="60"/>
  <c r="Q73" i="60"/>
  <c r="Q72" i="60"/>
  <c r="B299" i="60" l="1"/>
  <c r="B251" i="60"/>
  <c r="C90" i="60"/>
  <c r="C91" i="60"/>
  <c r="AK70" i="60"/>
  <c r="E165" i="60"/>
  <c r="E168" i="60" s="1"/>
  <c r="E171" i="60" s="1"/>
  <c r="E174" i="60" s="1"/>
  <c r="E157" i="60"/>
  <c r="BY70" i="60"/>
  <c r="E243" i="60"/>
  <c r="C330" i="60"/>
  <c r="C333" i="60" s="1"/>
  <c r="C336" i="60" s="1"/>
  <c r="C339" i="60" s="1"/>
  <c r="D135" i="60"/>
  <c r="C110" i="60"/>
  <c r="C113" i="60" s="1"/>
  <c r="C116" i="60" s="1"/>
  <c r="C119" i="60" s="1"/>
  <c r="D360" i="60"/>
  <c r="D190" i="60"/>
  <c r="D305" i="60"/>
  <c r="D195" i="60"/>
  <c r="E345" i="60"/>
  <c r="E355" i="60" s="1"/>
  <c r="E360" i="60" s="1"/>
  <c r="D355" i="60"/>
  <c r="D300" i="60"/>
  <c r="D140" i="60"/>
  <c r="E180" i="60"/>
  <c r="E135" i="60"/>
  <c r="E140" i="60" s="1"/>
  <c r="AJ85" i="60"/>
  <c r="S69" i="60"/>
  <c r="Q70" i="60"/>
  <c r="E91" i="60"/>
  <c r="H5" i="6" s="1"/>
  <c r="BQ70" i="60"/>
  <c r="C275" i="60"/>
  <c r="C278" i="60" s="1"/>
  <c r="C281" i="60" s="1"/>
  <c r="C284" i="60" s="1"/>
  <c r="S86" i="60"/>
  <c r="BV70" i="60"/>
  <c r="BV71" i="60"/>
  <c r="S70" i="60"/>
  <c r="S84" i="60"/>
  <c r="D163" i="60"/>
  <c r="D157" i="60" s="1"/>
  <c r="D110" i="60"/>
  <c r="D113" i="60" s="1"/>
  <c r="D116" i="60" s="1"/>
  <c r="D119" i="60" s="1"/>
  <c r="D102" i="60"/>
  <c r="E90" i="60"/>
  <c r="U70" i="60" s="1"/>
  <c r="E300" i="60"/>
  <c r="E305" i="60" s="1"/>
  <c r="Q71" i="60"/>
  <c r="E110" i="60"/>
  <c r="E113" i="60" s="1"/>
  <c r="E116" i="60" s="1"/>
  <c r="E119" i="60" s="1"/>
  <c r="E102" i="60"/>
  <c r="E275" i="60"/>
  <c r="E278" i="60" s="1"/>
  <c r="E281" i="60" s="1"/>
  <c r="E284" i="60" s="1"/>
  <c r="E267" i="60"/>
  <c r="E146" i="60"/>
  <c r="E145" i="60"/>
  <c r="C165" i="60"/>
  <c r="C168" i="60" s="1"/>
  <c r="C171" i="60" s="1"/>
  <c r="C174" i="60" s="1"/>
  <c r="D330" i="60"/>
  <c r="D333" i="60" s="1"/>
  <c r="D336" i="60" s="1"/>
  <c r="D339" i="60" s="1"/>
  <c r="D383" i="60"/>
  <c r="D377" i="60" s="1"/>
  <c r="D322" i="60"/>
  <c r="E222" i="60"/>
  <c r="B49" i="60"/>
  <c r="B56" i="60" s="1"/>
  <c r="B63" i="60" s="1"/>
  <c r="E225" i="60"/>
  <c r="AE77" i="60"/>
  <c r="AE76" i="60"/>
  <c r="AE75" i="60"/>
  <c r="E228" i="60"/>
  <c r="AK74" i="60"/>
  <c r="AJ74" i="60"/>
  <c r="BU71" i="60"/>
  <c r="BU70" i="60"/>
  <c r="AK71" i="60"/>
  <c r="AJ71" i="60"/>
  <c r="AK79" i="60"/>
  <c r="AJ79" i="60"/>
  <c r="AK81" i="60"/>
  <c r="AJ81" i="60"/>
  <c r="AJ82" i="60"/>
  <c r="AK82" i="60"/>
  <c r="AK76" i="60"/>
  <c r="AJ76" i="60"/>
  <c r="S80" i="60"/>
  <c r="S78" i="60"/>
  <c r="S79" i="60"/>
  <c r="E330" i="60"/>
  <c r="E333" i="60" s="1"/>
  <c r="E336" i="60" s="1"/>
  <c r="E339" i="60" s="1"/>
  <c r="E322" i="60"/>
  <c r="AJ84" i="60"/>
  <c r="AK84" i="60"/>
  <c r="AK77" i="60"/>
  <c r="AJ77" i="60"/>
  <c r="Q78" i="60"/>
  <c r="Q79" i="60"/>
  <c r="Q80" i="60"/>
  <c r="AJ80" i="60"/>
  <c r="AK80" i="60"/>
  <c r="AK78" i="60"/>
  <c r="AJ78" i="60"/>
  <c r="Q83" i="60"/>
  <c r="Q82" i="60"/>
  <c r="Q81" i="60"/>
  <c r="AK73" i="60"/>
  <c r="AJ73" i="60"/>
  <c r="AJ72" i="60"/>
  <c r="AK72" i="60"/>
  <c r="E393" i="60"/>
  <c r="AE84" i="60"/>
  <c r="B52" i="60"/>
  <c r="B59" i="60" s="1"/>
  <c r="B66" i="60" s="1"/>
  <c r="AE86" i="60"/>
  <c r="E387" i="60"/>
  <c r="AE85" i="60"/>
  <c r="E390" i="60"/>
  <c r="AK75" i="60"/>
  <c r="AJ75" i="60"/>
  <c r="E64" i="60"/>
  <c r="AH80" i="60"/>
  <c r="S77" i="60"/>
  <c r="S75" i="60"/>
  <c r="S76" i="60"/>
  <c r="S81" i="60"/>
  <c r="S82" i="60"/>
  <c r="S83" i="60"/>
  <c r="AK83" i="60"/>
  <c r="AJ83" i="60"/>
  <c r="BZ71" i="60"/>
  <c r="BZ70" i="60"/>
  <c r="E50" i="60"/>
  <c r="AH78" i="60"/>
  <c r="AK69" i="60"/>
  <c r="AJ69" i="60"/>
  <c r="AK86" i="60"/>
  <c r="AJ86" i="60"/>
  <c r="S73" i="60"/>
  <c r="S74" i="60"/>
  <c r="S72" i="60"/>
  <c r="B354" i="60" l="1"/>
  <c r="B361" i="60" s="1"/>
  <c r="B306" i="60"/>
  <c r="AC70" i="60"/>
  <c r="AC69" i="60"/>
  <c r="AC71" i="60"/>
  <c r="E353" i="60"/>
  <c r="E188" i="60"/>
  <c r="E383" i="60"/>
  <c r="E377" i="60" s="1"/>
  <c r="E190" i="60"/>
  <c r="E195" i="60" s="1"/>
  <c r="E218" i="60"/>
  <c r="E212" i="60" s="1"/>
  <c r="V71" i="60"/>
  <c r="V69" i="60"/>
  <c r="E109" i="60"/>
  <c r="AE69" i="60" s="1"/>
  <c r="U71" i="60"/>
  <c r="U69" i="60"/>
  <c r="D218" i="60"/>
  <c r="D212" i="60" s="1"/>
  <c r="D165" i="60"/>
  <c r="D168" i="60" s="1"/>
  <c r="D171" i="60" s="1"/>
  <c r="D174" i="60" s="1"/>
  <c r="V70" i="60"/>
  <c r="U72" i="60"/>
  <c r="U74" i="60"/>
  <c r="U73" i="60"/>
  <c r="H6" i="6"/>
  <c r="V73" i="60"/>
  <c r="V72" i="60"/>
  <c r="E164" i="60"/>
  <c r="V74" i="60"/>
  <c r="E66" i="60"/>
  <c r="AH86" i="60"/>
  <c r="AH75" i="60"/>
  <c r="E49" i="60"/>
  <c r="AH84" i="60"/>
  <c r="E52" i="60"/>
  <c r="AH76" i="60"/>
  <c r="E56" i="60"/>
  <c r="AH77" i="60"/>
  <c r="E63" i="60"/>
  <c r="AH85" i="60"/>
  <c r="E59" i="60"/>
  <c r="BF71" i="60" l="1"/>
  <c r="AE70" i="60"/>
  <c r="E118" i="60"/>
  <c r="AH71" i="60" s="1"/>
  <c r="B47" i="60"/>
  <c r="B54" i="60" s="1"/>
  <c r="B61" i="60" s="1"/>
  <c r="BF69" i="60"/>
  <c r="BF70" i="60"/>
  <c r="E115" i="60"/>
  <c r="E54" i="60" s="1"/>
  <c r="AE71" i="60"/>
  <c r="E112" i="60"/>
  <c r="AE74" i="60"/>
  <c r="BJ69" i="60"/>
  <c r="BJ70" i="60" s="1"/>
  <c r="BJ71" i="60" s="1"/>
  <c r="E170" i="60"/>
  <c r="AE72" i="60"/>
  <c r="E173" i="60"/>
  <c r="AE73" i="60"/>
  <c r="B48" i="60"/>
  <c r="B55" i="60" s="1"/>
  <c r="B62" i="60" s="1"/>
  <c r="E167" i="60"/>
  <c r="E133" i="60" l="1"/>
  <c r="E61" i="60"/>
  <c r="E47" i="60"/>
  <c r="E78" i="60"/>
  <c r="E298" i="60"/>
  <c r="AH69" i="60"/>
  <c r="AH70" i="60"/>
  <c r="AH72" i="60"/>
  <c r="E48" i="60"/>
  <c r="AH74" i="60"/>
  <c r="E62" i="60"/>
  <c r="E55" i="60"/>
  <c r="AH73" i="60"/>
  <c r="AH82" i="60"/>
  <c r="E58" i="60"/>
  <c r="E51" i="60"/>
  <c r="AH81" i="60"/>
  <c r="AH83" i="60"/>
  <c r="E65" i="60"/>
  <c r="E53" i="60" l="1"/>
  <c r="CC69" i="60" s="1"/>
  <c r="E60" i="60"/>
  <c r="CC70" i="60" s="1"/>
  <c r="E67" i="60"/>
  <c r="CC71" i="6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Speigel, Wayne</author>
    <author>lpleiman</author>
    <author>Reinecke, Allyn</author>
    <author>waynes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Type Your Agency Name Here.
</t>
        </r>
      </text>
    </comment>
    <comment ref="B5" authorId="0" shapeId="0" xr:uid="{00000000-0006-0000-0000-000002000000}">
      <text>
        <r>
          <rPr>
            <sz val="9"/>
            <color indexed="81"/>
            <rFont val="Tahoma"/>
            <family val="2"/>
          </rPr>
          <t>Select closest program name from dropdown list.</t>
        </r>
      </text>
    </comment>
    <comment ref="C3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Enter Year of IRS 990</t>
        </r>
      </text>
    </comment>
    <comment ref="D3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Enter Year of IRS 990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Enter Year of IRS 990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1" authorId="1" shapeId="0" xr:uid="{00000000-0006-0000-0000-000006000000}">
      <text>
        <r>
          <rPr>
            <sz val="8"/>
            <color indexed="81"/>
            <rFont val="Tahoma"/>
            <family val="2"/>
          </rPr>
          <t>Identify each individual funding source for the program in the column to the left.</t>
        </r>
      </text>
    </comment>
    <comment ref="C81" authorId="1" shapeId="0" xr:uid="{00000000-0006-0000-0000-000007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82" authorId="1" shapeId="0" xr:uid="{00000000-0006-0000-0000-000008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83" authorId="1" shapeId="0" xr:uid="{00000000-0006-0000-0000-000009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89" authorId="1" shapeId="0" xr:uid="{00000000-0006-0000-0000-00000A000000}">
      <text>
        <r>
          <rPr>
            <b/>
            <sz val="8"/>
            <color indexed="81"/>
            <rFont val="Tahoma"/>
            <family val="2"/>
          </rPr>
          <t>Total Program Units = units for entire program, across all funding streams</t>
        </r>
      </text>
    </comment>
    <comment ref="C109" authorId="2" shapeId="0" xr:uid="{00000000-0006-0000-0000-00000B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D109" authorId="2" shapeId="0" xr:uid="{00000000-0006-0000-0000-00000C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C112" authorId="3" shapeId="0" xr:uid="{00000000-0006-0000-0000-00000D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112" authorId="3" shapeId="0" xr:uid="{00000000-0006-0000-0000-00000E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115" authorId="3" shapeId="0" xr:uid="{00000000-0006-0000-0000-00000F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115" authorId="3" shapeId="0" xr:uid="{00000000-0006-0000-0000-000010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118" authorId="3" shapeId="0" xr:uid="{00000000-0006-0000-0000-000011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118" authorId="3" shapeId="0" xr:uid="{00000000-0006-0000-0000-000012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126" authorId="1" shapeId="0" xr:uid="{00000000-0006-0000-0000-000013000000}">
      <text>
        <r>
          <rPr>
            <sz val="8"/>
            <color indexed="81"/>
            <rFont val="Tahoma"/>
            <family val="2"/>
          </rPr>
          <t>Identify each individual funding source for the program in the column to the left.</t>
        </r>
      </text>
    </comment>
    <comment ref="D126" authorId="3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Enter the amount of change in positive or - negative change.
</t>
        </r>
      </text>
    </comment>
    <comment ref="C136" authorId="1" shapeId="0" xr:uid="{00000000-0006-0000-0000-000015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137" authorId="1" shapeId="0" xr:uid="{00000000-0006-0000-0000-000016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138" authorId="1" shapeId="0" xr:uid="{00000000-0006-0000-0000-000017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144" authorId="1" shapeId="0" xr:uid="{00000000-0006-0000-0000-000018000000}">
      <text>
        <r>
          <rPr>
            <sz val="8"/>
            <color indexed="81"/>
            <rFont val="Tahoma"/>
            <family val="2"/>
          </rPr>
          <t>Total Program Units = units for entire program, across all funding streams</t>
        </r>
      </text>
    </comment>
    <comment ref="C164" authorId="2" shapeId="0" xr:uid="{00000000-0006-0000-0000-000019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D164" authorId="2" shapeId="0" xr:uid="{00000000-0006-0000-0000-00001A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C167" authorId="3" shapeId="0" xr:uid="{00000000-0006-0000-0000-00001B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167" authorId="3" shapeId="0" xr:uid="{00000000-0006-0000-0000-00001C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170" authorId="3" shapeId="0" xr:uid="{00000000-0006-0000-0000-00001D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170" authorId="3" shapeId="0" xr:uid="{00000000-0006-0000-0000-00001E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173" authorId="3" shapeId="0" xr:uid="{00000000-0006-0000-0000-00001F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173" authorId="3" shapeId="0" xr:uid="{00000000-0006-0000-0000-000020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181" authorId="1" shapeId="0" xr:uid="{00000000-0006-0000-0000-000021000000}">
      <text>
        <r>
          <rPr>
            <sz val="8"/>
            <color indexed="81"/>
            <rFont val="Tahoma"/>
            <family val="2"/>
          </rPr>
          <t>Identify each individual funding source for the program in the column to the left.</t>
        </r>
      </text>
    </comment>
    <comment ref="D181" authorId="3" shapeId="0" xr:uid="{00000000-0006-0000-0000-000022000000}">
      <text>
        <r>
          <rPr>
            <b/>
            <sz val="9"/>
            <color indexed="81"/>
            <rFont val="Tahoma"/>
            <family val="2"/>
          </rPr>
          <t xml:space="preserve">Enter the amount of change in positive or - negative change.
</t>
        </r>
      </text>
    </comment>
    <comment ref="C191" authorId="1" shapeId="0" xr:uid="{00000000-0006-0000-0000-000023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192" authorId="1" shapeId="0" xr:uid="{00000000-0006-0000-0000-000024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193" authorId="1" shapeId="0" xr:uid="{00000000-0006-0000-0000-000025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199" authorId="1" shapeId="0" xr:uid="{00000000-0006-0000-0000-000026000000}">
      <text>
        <r>
          <rPr>
            <sz val="8"/>
            <color indexed="81"/>
            <rFont val="Tahoma"/>
            <family val="2"/>
          </rPr>
          <t>Total Program Units = units for entire program, across all funding streams</t>
        </r>
      </text>
    </comment>
    <comment ref="C219" authorId="2" shapeId="0" xr:uid="{00000000-0006-0000-0000-000027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D219" authorId="2" shapeId="0" xr:uid="{00000000-0006-0000-0000-000028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C222" authorId="3" shapeId="0" xr:uid="{00000000-0006-0000-0000-000029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222" authorId="3" shapeId="0" xr:uid="{00000000-0006-0000-0000-00002A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225" authorId="3" shapeId="0" xr:uid="{00000000-0006-0000-0000-00002B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225" authorId="3" shapeId="0" xr:uid="{00000000-0006-0000-0000-00002C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228" authorId="3" shapeId="0" xr:uid="{00000000-0006-0000-0000-00002D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228" authorId="3" shapeId="0" xr:uid="{00000000-0006-0000-0000-00002E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235" authorId="1" shapeId="0" xr:uid="{00000000-0006-0000-0000-00002F000000}">
      <text>
        <r>
          <rPr>
            <sz val="8"/>
            <color indexed="81"/>
            <rFont val="Tahoma"/>
            <family val="2"/>
          </rPr>
          <t>Identify each individual funding source for the program in the column to the left.</t>
        </r>
      </text>
    </comment>
    <comment ref="D235" authorId="3" shapeId="0" xr:uid="{00000000-0006-0000-0000-000030000000}">
      <text>
        <r>
          <rPr>
            <sz val="9"/>
            <color indexed="81"/>
            <rFont val="Tahoma"/>
            <family val="2"/>
          </rPr>
          <t>Enter the amount of change in positive or - negative change.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236" authorId="1" shapeId="0" xr:uid="{00000000-0006-0000-0000-000031000000}">
      <text>
        <r>
          <rPr>
            <sz val="8"/>
            <color indexed="81"/>
            <rFont val="Tahoma"/>
            <family val="2"/>
          </rPr>
          <t>Identify each individual funding source for the program in the column to the left.</t>
        </r>
      </text>
    </comment>
    <comment ref="D236" authorId="3" shapeId="0" xr:uid="{00000000-0006-0000-0000-000032000000}">
      <text>
        <r>
          <rPr>
            <sz val="9"/>
            <color indexed="81"/>
            <rFont val="Tahoma"/>
            <family val="2"/>
          </rPr>
          <t>Enter the amount of change in positive or - negative change.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246" authorId="1" shapeId="0" xr:uid="{00000000-0006-0000-0000-000033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247" authorId="1" shapeId="0" xr:uid="{00000000-0006-0000-0000-000034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248" authorId="1" shapeId="0" xr:uid="{00000000-0006-0000-0000-000035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254" authorId="1" shapeId="0" xr:uid="{00000000-0006-0000-0000-000036000000}">
      <text>
        <r>
          <rPr>
            <b/>
            <sz val="8"/>
            <color indexed="81"/>
            <rFont val="Tahoma"/>
            <family val="2"/>
          </rPr>
          <t>Total Program Units = units for entire program, across all funding streams</t>
        </r>
      </text>
    </comment>
    <comment ref="C274" authorId="2" shapeId="0" xr:uid="{00000000-0006-0000-0000-000037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D274" authorId="2" shapeId="0" xr:uid="{00000000-0006-0000-0000-000038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C277" authorId="3" shapeId="0" xr:uid="{00000000-0006-0000-0000-000039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277" authorId="3" shapeId="0" xr:uid="{00000000-0006-0000-0000-00003A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280" authorId="3" shapeId="0" xr:uid="{00000000-0006-0000-0000-00003B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280" authorId="3" shapeId="0" xr:uid="{00000000-0006-0000-0000-00003C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283" authorId="3" shapeId="0" xr:uid="{00000000-0006-0000-0000-00003D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283" authorId="3" shapeId="0" xr:uid="{00000000-0006-0000-0000-00003E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291" authorId="1" shapeId="0" xr:uid="{00000000-0006-0000-0000-00003F000000}">
      <text>
        <r>
          <rPr>
            <sz val="8"/>
            <color indexed="81"/>
            <rFont val="Tahoma"/>
            <family val="2"/>
          </rPr>
          <t>Identify each individual funding source for the program in the column to the left.</t>
        </r>
      </text>
    </comment>
    <comment ref="D291" authorId="3" shapeId="0" xr:uid="{00000000-0006-0000-0000-000040000000}">
      <text>
        <r>
          <rPr>
            <b/>
            <sz val="9"/>
            <color indexed="81"/>
            <rFont val="Tahoma"/>
            <family val="2"/>
          </rPr>
          <t xml:space="preserve">Enter the amount of change in positive or - negative change.
</t>
        </r>
      </text>
    </comment>
    <comment ref="C301" authorId="1" shapeId="0" xr:uid="{00000000-0006-0000-0000-000041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302" authorId="1" shapeId="0" xr:uid="{00000000-0006-0000-0000-000042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303" authorId="1" shapeId="0" xr:uid="{00000000-0006-0000-0000-000043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309" authorId="1" shapeId="0" xr:uid="{00000000-0006-0000-0000-000044000000}">
      <text>
        <r>
          <rPr>
            <sz val="8"/>
            <color indexed="81"/>
            <rFont val="Tahoma"/>
            <family val="2"/>
          </rPr>
          <t>Total Program Units = units for entire program, across all funding streams</t>
        </r>
      </text>
    </comment>
    <comment ref="C329" authorId="2" shapeId="0" xr:uid="{00000000-0006-0000-0000-000045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D329" authorId="2" shapeId="0" xr:uid="{00000000-0006-0000-0000-000046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C332" authorId="3" shapeId="0" xr:uid="{00000000-0006-0000-0000-000047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332" authorId="3" shapeId="0" xr:uid="{00000000-0006-0000-0000-000048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335" authorId="3" shapeId="0" xr:uid="{00000000-0006-0000-0000-000049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335" authorId="3" shapeId="0" xr:uid="{00000000-0006-0000-0000-00004A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338" authorId="3" shapeId="0" xr:uid="{00000000-0006-0000-0000-00004B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338" authorId="3" shapeId="0" xr:uid="{00000000-0006-0000-0000-00004C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346" authorId="1" shapeId="0" xr:uid="{00000000-0006-0000-0000-00004D000000}">
      <text>
        <r>
          <rPr>
            <sz val="8"/>
            <color indexed="81"/>
            <rFont val="Tahoma"/>
            <family val="2"/>
          </rPr>
          <t>Identify each individual funding source for the program in the column to the left.</t>
        </r>
      </text>
    </comment>
    <comment ref="D346" authorId="3" shapeId="0" xr:uid="{00000000-0006-0000-0000-00004E000000}">
      <text>
        <r>
          <rPr>
            <b/>
            <sz val="9"/>
            <color indexed="81"/>
            <rFont val="Tahoma"/>
            <family val="2"/>
          </rPr>
          <t xml:space="preserve">Enter the amount of change in positive or - negative change.
</t>
        </r>
      </text>
    </comment>
    <comment ref="C356" authorId="1" shapeId="0" xr:uid="{00000000-0006-0000-0000-00004F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357" authorId="1" shapeId="0" xr:uid="{00000000-0006-0000-0000-000050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358" authorId="1" shapeId="0" xr:uid="{00000000-0006-0000-0000-000051000000}">
      <text>
        <r>
          <rPr>
            <sz val="8"/>
            <color indexed="81"/>
            <rFont val="Tahoma"/>
            <family val="2"/>
          </rPr>
          <t>Please include copy of "Statement of Functional Expenses" from audited financial statements.</t>
        </r>
      </text>
    </comment>
    <comment ref="C364" authorId="1" shapeId="0" xr:uid="{00000000-0006-0000-0000-000052000000}">
      <text>
        <r>
          <rPr>
            <sz val="8"/>
            <color indexed="81"/>
            <rFont val="Tahoma"/>
            <family val="2"/>
          </rPr>
          <t xml:space="preserve">Total Program Units = units for entire program, across all funding streams </t>
        </r>
      </text>
    </comment>
    <comment ref="C384" authorId="2" shapeId="0" xr:uid="{00000000-0006-0000-0000-000053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D384" authorId="2" shapeId="0" xr:uid="{00000000-0006-0000-0000-000054000000}">
      <text>
        <r>
          <rPr>
            <sz val="9"/>
            <color indexed="81"/>
            <rFont val="Tahoma"/>
            <family val="2"/>
          </rPr>
          <t>Enter unit cost in contract.</t>
        </r>
      </text>
    </comment>
    <comment ref="C387" authorId="3" shapeId="0" xr:uid="{00000000-0006-0000-0000-000055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387" authorId="3" shapeId="0" xr:uid="{00000000-0006-0000-0000-000056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390" authorId="3" shapeId="0" xr:uid="{00000000-0006-0000-0000-000057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390" authorId="3" shapeId="0" xr:uid="{00000000-0006-0000-0000-000058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C393" authorId="3" shapeId="0" xr:uid="{00000000-0006-0000-0000-000059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  <comment ref="D393" authorId="3" shapeId="0" xr:uid="{00000000-0006-0000-0000-00005A000000}">
      <text>
        <r>
          <rPr>
            <sz val="8"/>
            <color indexed="81"/>
            <rFont val="Tahoma"/>
            <family val="2"/>
          </rPr>
          <t xml:space="preserve">Enter amount funded in contract.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Speigel, Wayne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Select Fiscal year.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<sst xmlns="http://schemas.openxmlformats.org/spreadsheetml/2006/main" count="655" uniqueCount="378">
  <si>
    <t>Agency Set up data must be entered in this section first. 
Data will be copied to the application.</t>
  </si>
  <si>
    <t>Cell Color Directory</t>
  </si>
  <si>
    <t>Type legal name of agency below in cell B3. Abbreviate to fit in space (e.g. NKY)</t>
  </si>
  <si>
    <t>Beginning Cell</t>
  </si>
  <si>
    <t>Agency Info</t>
  </si>
  <si>
    <t>C14</t>
  </si>
  <si>
    <t>Select Closest Program Name below, using dropdown list.</t>
  </si>
  <si>
    <t>Program #</t>
  </si>
  <si>
    <t>Beginning Row</t>
  </si>
  <si>
    <t xml:space="preserve"> Program #1</t>
  </si>
  <si>
    <t xml:space="preserve"> Program #2</t>
  </si>
  <si>
    <t xml:space="preserve"> Program #3</t>
  </si>
  <si>
    <t>Frame colors below:</t>
  </si>
  <si>
    <t xml:space="preserve"> Program #4</t>
  </si>
  <si>
    <t>Light Blue frame = Agency Information</t>
  </si>
  <si>
    <t xml:space="preserve"> Program #5</t>
  </si>
  <si>
    <t>Black Frame = Program 1 information; Green Frame =  Program 2 information; Red Frame = Program 3 information</t>
  </si>
  <si>
    <t xml:space="preserve"> Program #6</t>
  </si>
  <si>
    <t>Black Frame = Program 4 information; Green Frame = Program 5 information; Red Frame = Program 6 information</t>
  </si>
  <si>
    <t>Agency Information</t>
  </si>
  <si>
    <t>Street/PO Box</t>
  </si>
  <si>
    <t>Describe your organization in cell F16 below.
Include programs and services offered, staffing, and other relevant information.</t>
  </si>
  <si>
    <t>City</t>
  </si>
  <si>
    <t>State</t>
  </si>
  <si>
    <t>Drop Down Menu</t>
  </si>
  <si>
    <t>Zip</t>
  </si>
  <si>
    <t>Years in existence:</t>
  </si>
  <si>
    <t>For Profit or Non Profit:</t>
  </si>
  <si>
    <t>Organizational Leader (OL)</t>
  </si>
  <si>
    <t>OL Title</t>
  </si>
  <si>
    <t>OL First Name</t>
  </si>
  <si>
    <t>OL Last Name</t>
  </si>
  <si>
    <t>OL Email</t>
  </si>
  <si>
    <t>OL Phone</t>
  </si>
  <si>
    <t>Billing Contact (BC)</t>
  </si>
  <si>
    <t>BC First Name</t>
  </si>
  <si>
    <t>BC Last Name</t>
  </si>
  <si>
    <t>BC Email</t>
  </si>
  <si>
    <t>BC Phone</t>
  </si>
  <si>
    <t>Enter Year</t>
  </si>
  <si>
    <t>Part I, Program Service Revenue</t>
  </si>
  <si>
    <t>Part I, Total Revenue</t>
  </si>
  <si>
    <t>Part I, Total Expenses</t>
  </si>
  <si>
    <t>Part I, Revenues less expenses</t>
  </si>
  <si>
    <t>Part X,  Savings and temporary cash investments</t>
  </si>
  <si>
    <t>Part XI, Net assets or fund balances at beginning of year</t>
  </si>
  <si>
    <t xml:space="preserve">Part XI, Net assets or fund balances at end of year </t>
  </si>
  <si>
    <t>FY25 Allocation</t>
  </si>
  <si>
    <t>FY26 Allocation</t>
  </si>
  <si>
    <t>FY27 Request</t>
  </si>
  <si>
    <t>Boone County</t>
  </si>
  <si>
    <t>Boone County Totals</t>
  </si>
  <si>
    <t>Campbell County</t>
  </si>
  <si>
    <t>Campbell County Totals</t>
  </si>
  <si>
    <t>Kenton County</t>
  </si>
  <si>
    <t>x56</t>
  </si>
  <si>
    <t>Yellow Cells need to be double checked and changed if necessary.</t>
  </si>
  <si>
    <t>Do Not Enter or Delete any Data in this Table</t>
  </si>
  <si>
    <t>Kenton County Totals</t>
  </si>
  <si>
    <t>Program Information</t>
  </si>
  <si>
    <t>Organization Info</t>
  </si>
  <si>
    <t>Data for Merging to letters and contracts in WORD</t>
  </si>
  <si>
    <t>Program Number</t>
  </si>
  <si>
    <t>County</t>
  </si>
  <si>
    <t>Agency Name</t>
  </si>
  <si>
    <t>Program Name</t>
  </si>
  <si>
    <t>Best Program Match</t>
  </si>
  <si>
    <t>Fiscal Year</t>
  </si>
  <si>
    <t>Revenues (excluding Counties')</t>
  </si>
  <si>
    <t>Total Expenses</t>
  </si>
  <si>
    <t>Net Gain or (Loss)</t>
  </si>
  <si>
    <t>Total Program Units Actual/Projected</t>
  </si>
  <si>
    <t>Agency Unit Cost</t>
  </si>
  <si>
    <t>County Unit Cost</t>
  </si>
  <si>
    <t>Years providing this program/service:</t>
  </si>
  <si>
    <t>Unit of service target is individual or group</t>
  </si>
  <si>
    <t>Unit of service defined (minutes, hour, day, meal, etc.)</t>
  </si>
  <si>
    <t>Funding Source MH/ID/AG:</t>
  </si>
  <si>
    <t>Brief description of program
(85 words or less…should be able to read all)</t>
  </si>
  <si>
    <t>Units</t>
  </si>
  <si>
    <t>Prior FY Unit Cost</t>
  </si>
  <si>
    <t>Current FY Unit Cost</t>
  </si>
  <si>
    <t>Next FY Unit Cost</t>
  </si>
  <si>
    <t>Prior FY Allocation</t>
  </si>
  <si>
    <t>Current FY Allocation via Agencies</t>
  </si>
  <si>
    <t xml:space="preserve"> Request on Application</t>
  </si>
  <si>
    <t>Recommended Allocation</t>
  </si>
  <si>
    <t>Vendor #</t>
  </si>
  <si>
    <t>Most Likely Fund/Account #...Check It!</t>
  </si>
  <si>
    <t>Program Group</t>
  </si>
  <si>
    <t>1/4 Hour Rate X 4</t>
  </si>
  <si>
    <t>1/2 Hour Rate X 2</t>
  </si>
  <si>
    <t>FY14 Clients</t>
  </si>
  <si>
    <t>FY15 Clients</t>
  </si>
  <si>
    <t>FY16 Clients</t>
  </si>
  <si>
    <t>County Merge Data</t>
  </si>
  <si>
    <t>PG1 Fund, Unit &amp; Acct #</t>
  </si>
  <si>
    <t>PG2 Fund, Unit &amp; Acct #</t>
  </si>
  <si>
    <t>PG3 Fund, Unit &amp; Acct #</t>
  </si>
  <si>
    <t>PG4 Fund, Unit &amp; Acct #</t>
  </si>
  <si>
    <t>PG4 Program Name</t>
  </si>
  <si>
    <t>PG4 County Unit Cost</t>
  </si>
  <si>
    <t>PG4 Recommended Allocation</t>
  </si>
  <si>
    <t>PG5 Fund, Unit &amp; Acct #</t>
  </si>
  <si>
    <t>PG5 Program Name</t>
  </si>
  <si>
    <t>PG5 County Unit Cost</t>
  </si>
  <si>
    <t>PG5 Recommended Allocation</t>
  </si>
  <si>
    <t>PG6 Fund, Unit &amp; Acct #</t>
  </si>
  <si>
    <t>PG6 Program Name</t>
  </si>
  <si>
    <t>PG6 County Unit Cost</t>
  </si>
  <si>
    <t>PG6 Recommended Allocation</t>
  </si>
  <si>
    <t>Total Current Funding All Programs</t>
  </si>
  <si>
    <t>Total Recommended Funding All Programs Next FY</t>
  </si>
  <si>
    <t>Previous FY</t>
  </si>
  <si>
    <t>Current FY</t>
  </si>
  <si>
    <t>Application FY</t>
  </si>
  <si>
    <t>Provide a description of program revenues, funding sources, and program expenses in the cell below. 
What is included in program expenses (e.g. direct service, preparation, travel time, supplies)?</t>
  </si>
  <si>
    <t>Boone</t>
  </si>
  <si>
    <t>Revenue(s)</t>
  </si>
  <si>
    <t>Campbell</t>
  </si>
  <si>
    <t>Kenton</t>
  </si>
  <si>
    <t xml:space="preserve">Boone, Campbell and Kenton County Fiscal Court Funds </t>
  </si>
  <si>
    <t>Total Revenues (excluding County MH/ID/AG funding)</t>
  </si>
  <si>
    <t>Expense</t>
  </si>
  <si>
    <t>Type a complete program description in the cell below.</t>
  </si>
  <si>
    <t>Program Expenses</t>
  </si>
  <si>
    <t>Program Management Cost</t>
  </si>
  <si>
    <t>Program Development (Fund Raising Cost)</t>
  </si>
  <si>
    <t>Fiscal Year Summary</t>
  </si>
  <si>
    <t>Total Program Units Actual (C)/Projected (D, E)</t>
  </si>
  <si>
    <t>County Unit Cost = Net Gain or Loss/Total Program Units</t>
  </si>
  <si>
    <t>General Program Information</t>
  </si>
  <si>
    <t>Target client(s):</t>
  </si>
  <si>
    <t>Waitlist length of time:</t>
  </si>
  <si>
    <t>Unit of service defined (per hour, day, meal, etc.):</t>
  </si>
  <si>
    <t>Waitlist number of people:</t>
  </si>
  <si>
    <t>Funding Source MH/ID/AG</t>
  </si>
  <si>
    <t>Number of program staff:</t>
  </si>
  <si>
    <t>Service Format: In-person, Virtual, or Both</t>
  </si>
  <si>
    <t>Client eligibility requirements:</t>
  </si>
  <si>
    <t>Service Format: Individual, Group, or Both</t>
  </si>
  <si>
    <t>Service Format: Site-based, Home-based, Community-based</t>
  </si>
  <si>
    <t>Program location(s):</t>
  </si>
  <si>
    <t>Program hour(s):</t>
  </si>
  <si>
    <t>Unduplicated Clients</t>
  </si>
  <si>
    <t>List 3 SMART goals for the program.</t>
  </si>
  <si>
    <t>How will you measure each SMART goal?</t>
  </si>
  <si>
    <t>SMART Goal 1</t>
  </si>
  <si>
    <t>Measurement for SMART Goal 1</t>
  </si>
  <si>
    <t>Other County(ies)</t>
  </si>
  <si>
    <t>Total</t>
  </si>
  <si>
    <t>Requested Allocation Summary</t>
  </si>
  <si>
    <t>County Unit Cost (Previous &amp; Current)</t>
  </si>
  <si>
    <t xml:space="preserve"> Boone County</t>
  </si>
  <si>
    <t>SMART Goal 2</t>
  </si>
  <si>
    <t>Measurement for SMART Goal 2</t>
  </si>
  <si>
    <t>Actual Units Provided (C), Estimated Units (D, E)</t>
  </si>
  <si>
    <t>Total Boone County Dollars</t>
  </si>
  <si>
    <t xml:space="preserve"> Campbell County</t>
  </si>
  <si>
    <t>Total Campbell County Dollars</t>
  </si>
  <si>
    <t xml:space="preserve"> Kenton County</t>
  </si>
  <si>
    <t>SMART Goal 3</t>
  </si>
  <si>
    <t>Measurement for SMART Goal 3</t>
  </si>
  <si>
    <t>Total Kenton County Dollars</t>
  </si>
  <si>
    <t xml:space="preserve"> All Other Counties</t>
  </si>
  <si>
    <t>Total Units under "Requested Allocation Summary"</t>
  </si>
  <si>
    <t>Reconciliation of total program units (MUST equal zero)</t>
  </si>
  <si>
    <t>Other Counties</t>
  </si>
  <si>
    <t>Next FY</t>
  </si>
  <si>
    <t>Reconciliation of total program units (should equal zero)</t>
  </si>
  <si>
    <t>Data Below</t>
  </si>
  <si>
    <t>FUND SOURCE</t>
  </si>
  <si>
    <t>This data copied from Set Up and Application used on MMR Client List.</t>
  </si>
  <si>
    <t>Formulas below</t>
  </si>
  <si>
    <t>Mental Health</t>
  </si>
  <si>
    <t>County Unit Cost on Application</t>
  </si>
  <si>
    <t>Intellectual Disability</t>
  </si>
  <si>
    <t>This data is copied to the Application:</t>
  </si>
  <si>
    <t>Aging</t>
  </si>
  <si>
    <t>App Fiscal Year (2 digits)</t>
  </si>
  <si>
    <t>FOR PROFIT?</t>
  </si>
  <si>
    <t>Payment Received</t>
  </si>
  <si>
    <t>For Profit</t>
  </si>
  <si>
    <t>Non-Profit</t>
  </si>
  <si>
    <t>UNIT DEFINED</t>
  </si>
  <si>
    <t>1/4 Hour</t>
  </si>
  <si>
    <t>1/2 Hour</t>
  </si>
  <si>
    <t>1 Hour</t>
  </si>
  <si>
    <t>24 Hours or Per Day</t>
  </si>
  <si>
    <t>1 Month</t>
  </si>
  <si>
    <t>Dental Service</t>
  </si>
  <si>
    <t>Drug Test</t>
  </si>
  <si>
    <t>Emergency Assistance</t>
  </si>
  <si>
    <t>Food Assistance</t>
  </si>
  <si>
    <t xml:space="preserve">Home Repair </t>
  </si>
  <si>
    <t>Meal</t>
  </si>
  <si>
    <t>One-Way Trip</t>
  </si>
  <si>
    <t>Pair of Glasses</t>
  </si>
  <si>
    <t>Per Mile</t>
  </si>
  <si>
    <t>Prescription</t>
  </si>
  <si>
    <t>Senior Center</t>
  </si>
  <si>
    <t>Vehicle Repair</t>
  </si>
  <si>
    <t>Best Program Group</t>
  </si>
  <si>
    <t>Drop Down Box</t>
  </si>
  <si>
    <t>Budgeting / Financial</t>
  </si>
  <si>
    <t>Counseling</t>
  </si>
  <si>
    <t>Day Care</t>
  </si>
  <si>
    <t>Developmental</t>
  </si>
  <si>
    <t>Emergency Assist.</t>
  </si>
  <si>
    <t>Employment</t>
  </si>
  <si>
    <t>Forensic Interviewing</t>
  </si>
  <si>
    <t>Housing</t>
  </si>
  <si>
    <t>Legal Services</t>
  </si>
  <si>
    <t>Nursing Home</t>
  </si>
  <si>
    <t>Parenting</t>
  </si>
  <si>
    <t>Personal Independence</t>
  </si>
  <si>
    <t>Prevention</t>
  </si>
  <si>
    <t>Socialization</t>
  </si>
  <si>
    <t>Substance (SUD)</t>
  </si>
  <si>
    <t>Transportation</t>
  </si>
  <si>
    <t>Treatment</t>
  </si>
  <si>
    <t>UNIT TARGET</t>
  </si>
  <si>
    <t>1 Adult</t>
  </si>
  <si>
    <t>1 Child</t>
  </si>
  <si>
    <t>1 Person</t>
  </si>
  <si>
    <t>1 Senior</t>
  </si>
  <si>
    <t>1 Family</t>
  </si>
  <si>
    <t>Group Adults</t>
  </si>
  <si>
    <t>Group Children</t>
  </si>
  <si>
    <t>Group All Ages</t>
  </si>
  <si>
    <t>STATE</t>
  </si>
  <si>
    <t>IN</t>
  </si>
  <si>
    <t>KY</t>
  </si>
  <si>
    <t>OH</t>
  </si>
  <si>
    <t>SERVICE FORMAT 1</t>
  </si>
  <si>
    <t>In Person</t>
  </si>
  <si>
    <t>Virtual</t>
  </si>
  <si>
    <t>Both</t>
  </si>
  <si>
    <t>SERVICE FORMAT 2</t>
  </si>
  <si>
    <t>Individual</t>
  </si>
  <si>
    <t>Group</t>
  </si>
  <si>
    <t>SERVICE FORMAT 3</t>
  </si>
  <si>
    <t>Site-based</t>
  </si>
  <si>
    <t>Home-based</t>
  </si>
  <si>
    <t>Community-based</t>
  </si>
  <si>
    <t>Site-based &amp; Home-based</t>
  </si>
  <si>
    <t>Site-based &amp; Community-based</t>
  </si>
  <si>
    <t>Home-based &amp; Community-based</t>
  </si>
  <si>
    <t>All of the above</t>
  </si>
  <si>
    <t>Program Names</t>
  </si>
  <si>
    <t>Adult Day Care Over 60</t>
  </si>
  <si>
    <t>Adult Day Care Under 60</t>
  </si>
  <si>
    <t>Adult Day Training</t>
  </si>
  <si>
    <t>Assessment</t>
  </si>
  <si>
    <t>Building Resiliency in Youth</t>
  </si>
  <si>
    <t>Bus Pass</t>
  </si>
  <si>
    <t>Care Solace</t>
  </si>
  <si>
    <t>Case Management</t>
  </si>
  <si>
    <t>Child Abuse Treatment Services</t>
  </si>
  <si>
    <t>Children Habilitation</t>
  </si>
  <si>
    <t>Counseling &amp; Crisis Intervention</t>
  </si>
  <si>
    <t>Counseling, Adults</t>
  </si>
  <si>
    <t>Counseling, School Based</t>
  </si>
  <si>
    <t>Counseling, Youth</t>
  </si>
  <si>
    <t>Court Appointed Special Advocacy Program</t>
  </si>
  <si>
    <t xml:space="preserve"> </t>
  </si>
  <si>
    <t>Dental Program Administration</t>
  </si>
  <si>
    <t>Dental Services</t>
  </si>
  <si>
    <t>Education Services, Adults</t>
  </si>
  <si>
    <t>Education Services, Youth</t>
  </si>
  <si>
    <t>Elsmere Senior Center</t>
  </si>
  <si>
    <t xml:space="preserve">Emergency Assistance </t>
  </si>
  <si>
    <t>Emergency Assistance Under 60</t>
  </si>
  <si>
    <t>Emergency Assistance Over 60</t>
  </si>
  <si>
    <t>Emergency Home Repair Under 60</t>
  </si>
  <si>
    <t>Emergency Home Repair Over 60</t>
  </si>
  <si>
    <t>Emergency Shelter</t>
  </si>
  <si>
    <t>Emergency Shelter Men</t>
  </si>
  <si>
    <t>Emergency Shelter Temporary Overflow</t>
  </si>
  <si>
    <t>Emergency Shelter Warming Center</t>
  </si>
  <si>
    <t>Emergency Shelter Women, Children, and Families</t>
  </si>
  <si>
    <t>Equine Therapy, Adults</t>
  </si>
  <si>
    <t>Equine Therapy, Youth</t>
  </si>
  <si>
    <t>Eyewear Assistance</t>
  </si>
  <si>
    <t>Financial Services</t>
  </si>
  <si>
    <t>Food Pantry Under 60</t>
  </si>
  <si>
    <t>Food Pantry Over 60</t>
  </si>
  <si>
    <t>Foundations for a Better Life</t>
  </si>
  <si>
    <t>Green Dot</t>
  </si>
  <si>
    <t>Homeless Street Outreach</t>
  </si>
  <si>
    <t>Homemaker</t>
  </si>
  <si>
    <t>Homeward Bound Shelter</t>
  </si>
  <si>
    <t>Infant Stimulation</t>
  </si>
  <si>
    <t>Intensive Outpatient Program</t>
  </si>
  <si>
    <t>Jail Transportation</t>
  </si>
  <si>
    <t>Kids on the Block</t>
  </si>
  <si>
    <t>Legal Assistance</t>
  </si>
  <si>
    <t>Ludlow Senior Center</t>
  </si>
  <si>
    <t>Medical Transportation</t>
  </si>
  <si>
    <t>Meal, Chilled</t>
  </si>
  <si>
    <t>Meal, Frozen</t>
  </si>
  <si>
    <t>Meal, Hot</t>
  </si>
  <si>
    <t>Meal, Therapeutic</t>
  </si>
  <si>
    <t>Mental Health Court</t>
  </si>
  <si>
    <t>Mentoring</t>
  </si>
  <si>
    <t>NaviGo</t>
  </si>
  <si>
    <t>Parenting Education</t>
  </si>
  <si>
    <t>Payee Services</t>
  </si>
  <si>
    <t>Peer Support, Individual</t>
  </si>
  <si>
    <t>Peer Support, Group</t>
  </si>
  <si>
    <t>Personal Care</t>
  </si>
  <si>
    <t>Prescription Assistance Under 60</t>
  </si>
  <si>
    <t xml:space="preserve">Prescription Assistance Over 60 </t>
  </si>
  <si>
    <t>Residential Treatment</t>
  </si>
  <si>
    <t>Residential Treatment Men</t>
  </si>
  <si>
    <t>Residential Treatment Women</t>
  </si>
  <si>
    <t>Residential Treatment Youth</t>
  </si>
  <si>
    <t>Resiliency Poll Screening</t>
  </si>
  <si>
    <t>Respite</t>
  </si>
  <si>
    <t>Senior Center Operations</t>
  </si>
  <si>
    <t>Senior Center Transportation</t>
  </si>
  <si>
    <t>Shower &amp; Laundry</t>
  </si>
  <si>
    <t>Stewards of Children</t>
  </si>
  <si>
    <t>Supervised Visitation</t>
  </si>
  <si>
    <t>Supported Employment</t>
  </si>
  <si>
    <t>Temporary Overflow Shelter</t>
  </si>
  <si>
    <t>Therapeutic &amp; Technology Services</t>
  </si>
  <si>
    <t>Transitional Work Program</t>
  </si>
  <si>
    <t>Vocational Day Training</t>
  </si>
  <si>
    <t>Warming Center</t>
  </si>
  <si>
    <t>Youth Leadership Development</t>
  </si>
  <si>
    <t>Shared County Zip</t>
  </si>
  <si>
    <t>Zip Code Blank</t>
  </si>
  <si>
    <t xml:space="preserve">City </t>
  </si>
  <si>
    <t>Possible County</t>
  </si>
  <si>
    <t>Combined zip &amp; County</t>
  </si>
  <si>
    <t>Unknown</t>
  </si>
  <si>
    <t>Zip Codes</t>
  </si>
  <si>
    <t>Campbell, only portion</t>
  </si>
  <si>
    <t>Alexandria, KY</t>
  </si>
  <si>
    <t>Burlington, KY</t>
  </si>
  <si>
    <t>Butler, KY</t>
  </si>
  <si>
    <t>California, KY</t>
  </si>
  <si>
    <t>Fort Wright, KY</t>
  </si>
  <si>
    <t>Covington, KY</t>
  </si>
  <si>
    <t>Latonia Lakes, KY</t>
  </si>
  <si>
    <t>Kenton or Boone</t>
  </si>
  <si>
    <t>Erlanger, KY</t>
  </si>
  <si>
    <t>Florence, KY</t>
  </si>
  <si>
    <t>Hebron, KY</t>
  </si>
  <si>
    <t>Independence, KY</t>
  </si>
  <si>
    <t>Melbourne, KY</t>
  </si>
  <si>
    <t>Morning View, KY</t>
  </si>
  <si>
    <t>Newport, KY</t>
  </si>
  <si>
    <t>Bellevue, KY</t>
  </si>
  <si>
    <t>Dayton, KY</t>
  </si>
  <si>
    <t>Fort Thomas, KY</t>
  </si>
  <si>
    <t>Cold spring, KY</t>
  </si>
  <si>
    <t>Petersburg, KY</t>
  </si>
  <si>
    <t>Silver Grove, KY</t>
  </si>
  <si>
    <t>Union, KY</t>
  </si>
  <si>
    <t>Verona, KY</t>
  </si>
  <si>
    <t>Walton, KY</t>
  </si>
  <si>
    <t>Highland Heights, KY</t>
  </si>
  <si>
    <t>Address Listed in Kenton</t>
  </si>
  <si>
    <t>Listed</t>
  </si>
  <si>
    <t>Not Listed</t>
  </si>
  <si>
    <t>FY24
Annual Salaries</t>
  </si>
  <si>
    <t>FY25 
Annual Salaries</t>
  </si>
  <si>
    <t>FY26 Annual Salaries</t>
  </si>
  <si>
    <r>
      <t xml:space="preserve">White cells </t>
    </r>
    <r>
      <rPr>
        <sz val="11"/>
        <color theme="1"/>
        <rFont val="Cambria"/>
        <family val="1"/>
        <scheme val="major"/>
      </rPr>
      <t>(within the form area) - Enter required data here.</t>
    </r>
  </si>
  <si>
    <r>
      <t xml:space="preserve">Pale Yellow cells </t>
    </r>
    <r>
      <rPr>
        <sz val="11"/>
        <color theme="1"/>
        <rFont val="Cambria"/>
        <family val="1"/>
        <scheme val="major"/>
      </rPr>
      <t>- Choose from the drop-down menu; these fields are required.</t>
    </r>
  </si>
  <si>
    <r>
      <t xml:space="preserve">Blue cells </t>
    </r>
    <r>
      <rPr>
        <sz val="11"/>
        <color theme="1"/>
        <rFont val="Cambria"/>
        <family val="1"/>
        <scheme val="major"/>
      </rPr>
      <t>- Contain formulas; do not edit or change these cells.</t>
    </r>
  </si>
  <si>
    <r>
      <t>Black and Gray cells</t>
    </r>
    <r>
      <rPr>
        <sz val="11"/>
        <color theme="1"/>
        <rFont val="Cambria"/>
        <family val="1"/>
        <scheme val="major"/>
      </rPr>
      <t xml:space="preserve"> - May contain text; do not edit or change these cells.</t>
    </r>
  </si>
  <si>
    <t>List the top five staff positions by annual compensation (titles only)</t>
  </si>
  <si>
    <r>
      <t>Summary of Program Data</t>
    </r>
    <r>
      <rPr>
        <b/>
        <sz val="8"/>
        <rFont val="Cambria"/>
        <family val="1"/>
        <scheme val="major"/>
      </rPr>
      <t xml:space="preserve"> (automatically fills)</t>
    </r>
  </si>
  <si>
    <t>Explain any significant changes in staff salaries in the space below.</t>
  </si>
  <si>
    <t>Explain any major changes in your County funding requests in the spaces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</si>
</sst>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.00"/>
    <numFmt numFmtId="167" formatCode="&quot;$&quot;#,##0"/>
  </numFmts>
  <fonts count="5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9"/>
      <color indexed="8"/>
      <name val="Calibri"/>
      <family val="2"/>
    </font>
    <font>
      <sz val="8"/>
      <name val="Calibri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mbria"/>
      <family val="1"/>
      <scheme val="major"/>
    </font>
    <font>
      <b/>
      <sz val="12"/>
      <color theme="0"/>
      <name val="Cambria"/>
      <family val="1"/>
      <scheme val="major"/>
    </font>
    <font>
      <sz val="10"/>
      <color theme="1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2"/>
      <color theme="0"/>
      <name val="Calibri"/>
      <family val="2"/>
      <scheme val="minor"/>
    </font>
    <font>
      <b/>
      <sz val="11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sz val="11"/>
      <color indexed="9"/>
      <name val="Cambria"/>
      <family val="1"/>
      <scheme val="major"/>
    </font>
    <font>
      <b/>
      <sz val="11"/>
      <color indexed="8"/>
      <name val="Cambria"/>
      <family val="1"/>
      <scheme val="major"/>
    </font>
    <font>
      <sz val="11"/>
      <name val="Cambria"/>
      <family val="1"/>
      <scheme val="major"/>
    </font>
    <font>
      <i/>
      <sz val="11"/>
      <color indexed="8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9.35"/>
      <color theme="10"/>
      <name val="Calibri"/>
      <family val="2"/>
    </font>
    <font>
      <b/>
      <i/>
      <sz val="11"/>
      <color rgb="FFFF0000"/>
      <name val="Calibri"/>
      <family val="2"/>
      <scheme val="minor"/>
    </font>
    <font>
      <i/>
      <sz val="12"/>
      <color rgb="FFFF0000"/>
      <name val="Cambria"/>
      <family val="1"/>
      <scheme val="major"/>
    </font>
    <font>
      <sz val="11"/>
      <color rgb="FF3F3F76"/>
      <name val="Calibri"/>
      <family val="2"/>
      <scheme val="minor"/>
    </font>
    <font>
      <b/>
      <i/>
      <sz val="14"/>
      <color rgb="FFFF0000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1"/>
      <color theme="0"/>
      <name val="Cambria"/>
      <family val="1"/>
      <scheme val="major"/>
    </font>
    <font>
      <b/>
      <sz val="20"/>
      <color theme="1"/>
      <name val="Cambria"/>
      <family val="1"/>
      <scheme val="major"/>
    </font>
    <font>
      <b/>
      <sz val="8"/>
      <color indexed="8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8"/>
      <name val="Cambria"/>
      <family val="1"/>
      <scheme val="major"/>
    </font>
    <font>
      <b/>
      <sz val="8"/>
      <color rgb="FFFF0000"/>
      <name val="Cambria"/>
      <family val="1"/>
      <scheme val="major"/>
    </font>
    <font>
      <b/>
      <sz val="24"/>
      <color theme="0"/>
      <name val="Cambria"/>
      <family val="1"/>
      <scheme val="major"/>
    </font>
    <font>
      <sz val="8"/>
      <name val="Cambria"/>
      <family val="1"/>
      <scheme val="major"/>
    </font>
    <font>
      <sz val="8"/>
      <color indexed="8"/>
      <name val="Cambria"/>
      <family val="1"/>
      <scheme val="major"/>
    </font>
    <font>
      <sz val="8"/>
      <color theme="0"/>
      <name val="Cambria"/>
      <family val="1"/>
      <scheme val="major"/>
    </font>
    <font>
      <b/>
      <sz val="10"/>
      <name val="Cambria"/>
      <family val="1"/>
      <scheme val="major"/>
    </font>
    <font>
      <b/>
      <sz val="20"/>
      <name val="Cambria"/>
      <family val="1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CC99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0" fontId="16" fillId="0" borderId="0"/>
    <xf numFmtId="0" fontId="33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0" borderId="0"/>
    <xf numFmtId="0" fontId="16" fillId="0" borderId="0"/>
    <xf numFmtId="0" fontId="36" fillId="21" borderId="52" applyNumberFormat="0" applyAlignment="0" applyProtection="0"/>
  </cellStyleXfs>
  <cellXfs count="431">
    <xf numFmtId="0" fontId="0" fillId="0" borderId="0" xfId="0"/>
    <xf numFmtId="0" fontId="0" fillId="0" borderId="0" xfId="0" applyAlignment="1">
      <alignment horizontal="left"/>
    </xf>
    <xf numFmtId="0" fontId="3" fillId="0" borderId="0" xfId="3" applyFont="1" applyAlignment="1">
      <alignment horizontal="center" vertical="top"/>
    </xf>
    <xf numFmtId="0" fontId="1" fillId="0" borderId="1" xfId="3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3" applyFont="1" applyBorder="1" applyAlignment="1">
      <alignment horizontal="left"/>
    </xf>
    <xf numFmtId="9" fontId="4" fillId="0" borderId="1" xfId="4" applyFont="1" applyFill="1" applyBorder="1" applyAlignment="1">
      <alignment horizontal="left"/>
    </xf>
    <xf numFmtId="0" fontId="5" fillId="0" borderId="1" xfId="3" applyFont="1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3" applyFont="1" applyAlignment="1">
      <alignment horizontal="center" vertical="top"/>
    </xf>
    <xf numFmtId="0" fontId="4" fillId="0" borderId="0" xfId="3" applyFont="1" applyAlignment="1">
      <alignment horizontal="center"/>
    </xf>
    <xf numFmtId="44" fontId="4" fillId="0" borderId="0" xfId="3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20" fillId="5" borderId="1" xfId="3" applyFont="1" applyFill="1" applyBorder="1" applyAlignment="1">
      <alignment horizontal="left" vertical="top" wrapText="1"/>
    </xf>
    <xf numFmtId="0" fontId="22" fillId="6" borderId="1" xfId="0" applyFont="1" applyFill="1" applyBorder="1" applyAlignment="1">
      <alignment horizontal="left" vertical="top" wrapText="1"/>
    </xf>
    <xf numFmtId="0" fontId="23" fillId="5" borderId="1" xfId="0" applyFont="1" applyFill="1" applyBorder="1" applyAlignment="1">
      <alignment horizontal="left" vertical="top" wrapText="1"/>
    </xf>
    <xf numFmtId="0" fontId="25" fillId="12" borderId="6" xfId="3" applyFont="1" applyFill="1" applyBorder="1" applyAlignment="1">
      <alignment horizontal="center" vertical="center" shrinkToFit="1"/>
    </xf>
    <xf numFmtId="0" fontId="20" fillId="0" borderId="2" xfId="3" applyFont="1" applyBorder="1" applyAlignment="1">
      <alignment horizontal="left" vertical="top" wrapText="1"/>
    </xf>
    <xf numFmtId="44" fontId="20" fillId="0" borderId="2" xfId="2" applyFont="1" applyFill="1" applyBorder="1"/>
    <xf numFmtId="44" fontId="20" fillId="0" borderId="1" xfId="2" applyFont="1" applyFill="1" applyBorder="1"/>
    <xf numFmtId="0" fontId="27" fillId="5" borderId="1" xfId="3" applyFont="1" applyFill="1" applyBorder="1" applyAlignment="1">
      <alignment horizontal="left" vertical="top" wrapText="1"/>
    </xf>
    <xf numFmtId="44" fontId="22" fillId="6" borderId="1" xfId="2" applyFont="1" applyFill="1" applyBorder="1" applyAlignment="1">
      <alignment horizontal="left"/>
    </xf>
    <xf numFmtId="44" fontId="27" fillId="6" borderId="1" xfId="2" applyFont="1" applyFill="1" applyBorder="1" applyAlignment="1">
      <alignment horizontal="left"/>
    </xf>
    <xf numFmtId="0" fontId="26" fillId="2" borderId="1" xfId="0" applyFont="1" applyFill="1" applyBorder="1" applyAlignment="1">
      <alignment horizontal="left" vertical="top" wrapText="1"/>
    </xf>
    <xf numFmtId="0" fontId="26" fillId="2" borderId="1" xfId="3" applyFont="1" applyFill="1" applyBorder="1" applyAlignment="1">
      <alignment horizontal="center" vertical="top"/>
    </xf>
    <xf numFmtId="165" fontId="20" fillId="0" borderId="1" xfId="2" applyNumberFormat="1" applyFont="1" applyFill="1" applyBorder="1"/>
    <xf numFmtId="165" fontId="27" fillId="6" borderId="1" xfId="2" applyNumberFormat="1" applyFont="1" applyFill="1" applyBorder="1" applyAlignment="1">
      <alignment horizontal="left"/>
    </xf>
    <xf numFmtId="165" fontId="20" fillId="6" borderId="1" xfId="2" applyNumberFormat="1" applyFont="1" applyFill="1" applyBorder="1" applyAlignment="1">
      <alignment horizontal="left"/>
    </xf>
    <xf numFmtId="164" fontId="28" fillId="3" borderId="1" xfId="1" applyNumberFormat="1" applyFont="1" applyFill="1" applyBorder="1"/>
    <xf numFmtId="44" fontId="20" fillId="6" borderId="1" xfId="2" applyFont="1" applyFill="1" applyBorder="1" applyAlignment="1">
      <alignment horizontal="left"/>
    </xf>
    <xf numFmtId="0" fontId="26" fillId="2" borderId="1" xfId="0" applyFont="1" applyFill="1" applyBorder="1"/>
    <xf numFmtId="0" fontId="28" fillId="5" borderId="1" xfId="3" applyFont="1" applyFill="1" applyBorder="1" applyAlignment="1">
      <alignment horizontal="left" vertical="top" wrapText="1"/>
    </xf>
    <xf numFmtId="164" fontId="20" fillId="0" borderId="1" xfId="1" applyNumberFormat="1" applyFont="1" applyFill="1" applyBorder="1" applyAlignment="1">
      <alignment horizontal="right"/>
    </xf>
    <xf numFmtId="164" fontId="29" fillId="6" borderId="1" xfId="1" applyNumberFormat="1" applyFont="1" applyFill="1" applyBorder="1" applyAlignment="1">
      <alignment horizontal="right"/>
    </xf>
    <xf numFmtId="0" fontId="26" fillId="2" borderId="1" xfId="0" applyFont="1" applyFill="1" applyBorder="1" applyAlignment="1">
      <alignment horizontal="center" vertical="top" wrapText="1"/>
    </xf>
    <xf numFmtId="0" fontId="26" fillId="2" borderId="1" xfId="3" applyFont="1" applyFill="1" applyBorder="1" applyAlignment="1">
      <alignment horizontal="center" vertical="top" wrapText="1"/>
    </xf>
    <xf numFmtId="0" fontId="24" fillId="0" borderId="1" xfId="0" applyFont="1" applyBorder="1"/>
    <xf numFmtId="164" fontId="24" fillId="6" borderId="1" xfId="0" applyNumberFormat="1" applyFont="1" applyFill="1" applyBorder="1"/>
    <xf numFmtId="0" fontId="26" fillId="2" borderId="6" xfId="3" applyFont="1" applyFill="1" applyBorder="1" applyAlignment="1">
      <alignment horizontal="center" vertical="center"/>
    </xf>
    <xf numFmtId="49" fontId="26" fillId="2" borderId="6" xfId="3" applyNumberFormat="1" applyFont="1" applyFill="1" applyBorder="1" applyAlignment="1">
      <alignment horizontal="center" vertical="top"/>
    </xf>
    <xf numFmtId="0" fontId="25" fillId="11" borderId="1" xfId="3" applyFont="1" applyFill="1" applyBorder="1" applyAlignment="1">
      <alignment vertical="center" shrinkToFit="1"/>
    </xf>
    <xf numFmtId="0" fontId="25" fillId="11" borderId="1" xfId="3" applyFont="1" applyFill="1" applyBorder="1" applyAlignment="1">
      <alignment horizontal="center" vertical="center" shrinkToFit="1"/>
    </xf>
    <xf numFmtId="0" fontId="26" fillId="11" borderId="1" xfId="0" applyFont="1" applyFill="1" applyBorder="1" applyAlignment="1">
      <alignment horizontal="left" vertical="top" wrapText="1"/>
    </xf>
    <xf numFmtId="0" fontId="26" fillId="11" borderId="1" xfId="3" applyFont="1" applyFill="1" applyBorder="1" applyAlignment="1">
      <alignment horizontal="center" vertical="top"/>
    </xf>
    <xf numFmtId="44" fontId="28" fillId="6" borderId="1" xfId="2" applyFont="1" applyFill="1" applyBorder="1" applyAlignment="1">
      <alignment horizontal="left"/>
    </xf>
    <xf numFmtId="0" fontId="26" fillId="11" borderId="1" xfId="0" applyFont="1" applyFill="1" applyBorder="1"/>
    <xf numFmtId="0" fontId="26" fillId="11" borderId="1" xfId="3" applyFont="1" applyFill="1" applyBorder="1" applyAlignment="1">
      <alignment horizontal="center" vertical="top" wrapText="1"/>
    </xf>
    <xf numFmtId="164" fontId="30" fillId="6" borderId="1" xfId="0" applyNumberFormat="1" applyFont="1" applyFill="1" applyBorder="1"/>
    <xf numFmtId="0" fontId="26" fillId="14" borderId="1" xfId="0" applyFont="1" applyFill="1" applyBorder="1" applyAlignment="1">
      <alignment horizontal="left" vertical="top" wrapText="1"/>
    </xf>
    <xf numFmtId="0" fontId="24" fillId="5" borderId="1" xfId="0" applyFont="1" applyFill="1" applyBorder="1" applyAlignment="1">
      <alignment horizontal="left" vertical="top" shrinkToFit="1"/>
    </xf>
    <xf numFmtId="0" fontId="16" fillId="0" borderId="0" xfId="5"/>
    <xf numFmtId="0" fontId="5" fillId="0" borderId="0" xfId="3" applyFont="1" applyAlignment="1">
      <alignment horizontal="left"/>
    </xf>
    <xf numFmtId="165" fontId="20" fillId="0" borderId="2" xfId="2" applyNumberFormat="1" applyFont="1" applyFill="1" applyBorder="1"/>
    <xf numFmtId="165" fontId="22" fillId="6" borderId="1" xfId="2" applyNumberFormat="1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6" fillId="0" borderId="0" xfId="5" applyAlignment="1">
      <alignment horizontal="center"/>
    </xf>
    <xf numFmtId="0" fontId="0" fillId="0" borderId="22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32" fillId="0" borderId="0" xfId="0" applyFont="1"/>
    <xf numFmtId="0" fontId="16" fillId="0" borderId="1" xfId="5" applyBorder="1"/>
    <xf numFmtId="0" fontId="32" fillId="0" borderId="0" xfId="0" applyFont="1" applyAlignment="1">
      <alignment horizontal="center"/>
    </xf>
    <xf numFmtId="0" fontId="12" fillId="13" borderId="4" xfId="0" applyFont="1" applyFill="1" applyBorder="1" applyAlignment="1">
      <alignment horizontal="center" vertical="center" wrapText="1"/>
    </xf>
    <xf numFmtId="0" fontId="0" fillId="6" borderId="23" xfId="0" applyFill="1" applyBorder="1" applyAlignment="1">
      <alignment horizontal="right"/>
    </xf>
    <xf numFmtId="0" fontId="0" fillId="6" borderId="25" xfId="0" applyFill="1" applyBorder="1" applyAlignment="1">
      <alignment horizontal="right"/>
    </xf>
    <xf numFmtId="0" fontId="0" fillId="6" borderId="27" xfId="0" applyFill="1" applyBorder="1" applyAlignment="1">
      <alignment horizontal="right"/>
    </xf>
    <xf numFmtId="0" fontId="0" fillId="0" borderId="22" xfId="0" applyBorder="1" applyAlignment="1">
      <alignment horizontal="left"/>
    </xf>
    <xf numFmtId="0" fontId="0" fillId="0" borderId="28" xfId="0" applyBorder="1"/>
    <xf numFmtId="0" fontId="0" fillId="0" borderId="29" xfId="0" applyBorder="1" applyAlignment="1">
      <alignment horizontal="left"/>
    </xf>
    <xf numFmtId="0" fontId="0" fillId="0" borderId="30" xfId="0" applyBorder="1"/>
    <xf numFmtId="0" fontId="0" fillId="16" borderId="1" xfId="0" applyFill="1" applyBorder="1"/>
    <xf numFmtId="0" fontId="0" fillId="16" borderId="1" xfId="0" applyFill="1" applyBorder="1" applyAlignment="1">
      <alignment horizontal="center"/>
    </xf>
    <xf numFmtId="0" fontId="20" fillId="0" borderId="1" xfId="3" applyFont="1" applyBorder="1" applyAlignment="1">
      <alignment horizontal="left" vertical="top" wrapText="1"/>
    </xf>
    <xf numFmtId="0" fontId="34" fillId="0" borderId="0" xfId="0" applyFont="1"/>
    <xf numFmtId="0" fontId="31" fillId="0" borderId="0" xfId="5" applyFont="1"/>
    <xf numFmtId="0" fontId="21" fillId="12" borderId="38" xfId="5" applyFont="1" applyFill="1" applyBorder="1" applyAlignment="1">
      <alignment horizontal="center" shrinkToFit="1"/>
    </xf>
    <xf numFmtId="0" fontId="21" fillId="12" borderId="39" xfId="5" applyFont="1" applyFill="1" applyBorder="1" applyAlignment="1">
      <alignment horizontal="center" shrinkToFit="1"/>
    </xf>
    <xf numFmtId="0" fontId="21" fillId="12" borderId="40" xfId="5" applyFont="1" applyFill="1" applyBorder="1" applyAlignment="1">
      <alignment horizontal="center" shrinkToFit="1"/>
    </xf>
    <xf numFmtId="49" fontId="15" fillId="7" borderId="33" xfId="0" applyNumberFormat="1" applyFont="1" applyFill="1" applyBorder="1" applyAlignment="1">
      <alignment horizontal="center"/>
    </xf>
    <xf numFmtId="1" fontId="15" fillId="4" borderId="37" xfId="0" applyNumberFormat="1" applyFont="1" applyFill="1" applyBorder="1" applyAlignment="1">
      <alignment horizontal="center"/>
    </xf>
    <xf numFmtId="1" fontId="15" fillId="4" borderId="41" xfId="0" applyNumberFormat="1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 vertical="center"/>
    </xf>
    <xf numFmtId="44" fontId="0" fillId="6" borderId="24" xfId="7" applyFont="1" applyFill="1" applyBorder="1" applyAlignment="1">
      <alignment shrinkToFit="1"/>
    </xf>
    <xf numFmtId="44" fontId="0" fillId="6" borderId="26" xfId="7" applyFont="1" applyFill="1" applyBorder="1" applyAlignment="1">
      <alignment shrinkToFit="1"/>
    </xf>
    <xf numFmtId="44" fontId="0" fillId="6" borderId="21" xfId="7" applyFont="1" applyFill="1" applyBorder="1" applyAlignment="1">
      <alignment shrinkToFit="1"/>
    </xf>
    <xf numFmtId="0" fontId="22" fillId="6" borderId="3" xfId="0" applyFont="1" applyFill="1" applyBorder="1" applyAlignment="1">
      <alignment horizontal="left" vertical="top" wrapText="1"/>
    </xf>
    <xf numFmtId="0" fontId="26" fillId="2" borderId="50" xfId="3" applyFont="1" applyFill="1" applyBorder="1" applyAlignment="1">
      <alignment horizontal="center" vertical="center"/>
    </xf>
    <xf numFmtId="165" fontId="20" fillId="0" borderId="2" xfId="2" applyNumberFormat="1" applyFont="1" applyFill="1" applyBorder="1" applyAlignment="1">
      <alignment horizontal="left"/>
    </xf>
    <xf numFmtId="165" fontId="20" fillId="0" borderId="1" xfId="2" applyNumberFormat="1" applyFont="1" applyFill="1" applyBorder="1" applyAlignment="1">
      <alignment horizontal="left"/>
    </xf>
    <xf numFmtId="164" fontId="27" fillId="0" borderId="1" xfId="1" applyNumberFormat="1" applyFont="1" applyFill="1" applyBorder="1" applyAlignment="1">
      <alignment horizontal="right"/>
    </xf>
    <xf numFmtId="164" fontId="27" fillId="0" borderId="1" xfId="1" applyNumberFormat="1" applyFont="1" applyBorder="1" applyAlignment="1">
      <alignment horizontal="right"/>
    </xf>
    <xf numFmtId="0" fontId="30" fillId="0" borderId="1" xfId="0" applyFont="1" applyBorder="1"/>
    <xf numFmtId="44" fontId="27" fillId="0" borderId="1" xfId="2" applyFont="1" applyFill="1" applyBorder="1" applyAlignment="1">
      <alignment horizontal="left"/>
    </xf>
    <xf numFmtId="44" fontId="20" fillId="0" borderId="2" xfId="2" applyFont="1" applyFill="1" applyBorder="1" applyAlignment="1">
      <alignment horizontal="left"/>
    </xf>
    <xf numFmtId="44" fontId="20" fillId="0" borderId="1" xfId="2" applyFont="1" applyFill="1" applyBorder="1" applyAlignment="1">
      <alignment horizontal="left"/>
    </xf>
    <xf numFmtId="0" fontId="26" fillId="2" borderId="1" xfId="3" applyFont="1" applyFill="1" applyBorder="1" applyAlignment="1">
      <alignment horizontal="left" vertical="top" wrapText="1"/>
    </xf>
    <xf numFmtId="0" fontId="35" fillId="5" borderId="42" xfId="0" applyFont="1" applyFill="1" applyBorder="1" applyAlignment="1">
      <alignment horizontal="left" vertical="top"/>
    </xf>
    <xf numFmtId="0" fontId="20" fillId="5" borderId="4" xfId="3" applyFont="1" applyFill="1" applyBorder="1" applyAlignment="1">
      <alignment horizontal="left" vertical="top" wrapText="1"/>
    </xf>
    <xf numFmtId="0" fontId="28" fillId="0" borderId="1" xfId="3" applyFont="1" applyBorder="1" applyAlignment="1">
      <alignment horizontal="left" vertical="top" wrapText="1"/>
    </xf>
    <xf numFmtId="0" fontId="26" fillId="2" borderId="6" xfId="3" applyFont="1" applyFill="1" applyBorder="1" applyAlignment="1">
      <alignment horizontal="center" vertical="top"/>
    </xf>
    <xf numFmtId="0" fontId="24" fillId="0" borderId="1" xfId="0" applyFont="1" applyBorder="1" applyAlignment="1">
      <alignment horizontal="left" vertical="top" wrapText="1"/>
    </xf>
    <xf numFmtId="0" fontId="24" fillId="0" borderId="0" xfId="0" applyFont="1"/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8" fillId="0" borderId="0" xfId="0" applyFont="1"/>
    <xf numFmtId="0" fontId="39" fillId="5" borderId="35" xfId="0" applyFont="1" applyFill="1" applyBorder="1" applyAlignment="1">
      <alignment horizontal="center" vertical="center"/>
    </xf>
    <xf numFmtId="0" fontId="39" fillId="5" borderId="10" xfId="0" applyFont="1" applyFill="1" applyBorder="1" applyAlignment="1">
      <alignment horizontal="center" vertical="center"/>
    </xf>
    <xf numFmtId="0" fontId="39" fillId="5" borderId="36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5" borderId="43" xfId="0" applyFont="1" applyFill="1" applyBorder="1" applyAlignment="1">
      <alignment horizontal="center" vertical="center"/>
    </xf>
    <xf numFmtId="0" fontId="41" fillId="8" borderId="45" xfId="0" applyFont="1" applyFill="1" applyBorder="1" applyAlignment="1">
      <alignment vertical="center"/>
    </xf>
    <xf numFmtId="0" fontId="39" fillId="5" borderId="3" xfId="0" applyFont="1" applyFill="1" applyBorder="1" applyAlignment="1">
      <alignment horizontal="center" vertical="center"/>
    </xf>
    <xf numFmtId="0" fontId="39" fillId="5" borderId="32" xfId="0" applyFont="1" applyFill="1" applyBorder="1" applyAlignment="1">
      <alignment horizontal="center" vertical="center"/>
    </xf>
    <xf numFmtId="0" fontId="40" fillId="5" borderId="0" xfId="0" applyFont="1" applyFill="1"/>
    <xf numFmtId="0" fontId="41" fillId="8" borderId="51" xfId="0" applyFont="1" applyFill="1" applyBorder="1" applyAlignment="1">
      <alignment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34" xfId="0" applyFont="1" applyFill="1" applyBorder="1" applyAlignment="1">
      <alignment horizontal="center" vertical="center"/>
    </xf>
    <xf numFmtId="0" fontId="19" fillId="5" borderId="31" xfId="0" applyFont="1" applyFill="1" applyBorder="1"/>
    <xf numFmtId="0" fontId="42" fillId="12" borderId="0" xfId="0" applyFont="1" applyFill="1"/>
    <xf numFmtId="0" fontId="43" fillId="6" borderId="0" xfId="0" applyFont="1" applyFill="1" applyAlignment="1">
      <alignment horizontal="center"/>
    </xf>
    <xf numFmtId="0" fontId="44" fillId="0" borderId="0" xfId="3" applyFont="1" applyAlignment="1">
      <alignment vertical="top" wrapText="1"/>
    </xf>
    <xf numFmtId="0" fontId="45" fillId="0" borderId="0" xfId="0" applyFont="1" applyAlignment="1">
      <alignment horizontal="left"/>
    </xf>
    <xf numFmtId="0" fontId="38" fillId="0" borderId="0" xfId="0" applyFont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4" fillId="6" borderId="0" xfId="0" applyFont="1" applyFill="1"/>
    <xf numFmtId="0" fontId="44" fillId="0" borderId="0" xfId="3" applyFont="1" applyAlignment="1">
      <alignment horizontal="left"/>
    </xf>
    <xf numFmtId="0" fontId="44" fillId="0" borderId="0" xfId="3" applyFont="1" applyAlignment="1">
      <alignment horizontal="left" vertical="top"/>
    </xf>
    <xf numFmtId="0" fontId="22" fillId="0" borderId="47" xfId="3" applyFont="1" applyBorder="1" applyAlignment="1">
      <alignment horizontal="center" vertical="top" shrinkToFit="1"/>
    </xf>
    <xf numFmtId="0" fontId="22" fillId="0" borderId="48" xfId="3" applyFont="1" applyBorder="1" applyAlignment="1">
      <alignment horizontal="center" vertical="top" shrinkToFit="1"/>
    </xf>
    <xf numFmtId="0" fontId="22" fillId="0" borderId="49" xfId="3" applyFont="1" applyBorder="1" applyAlignment="1">
      <alignment horizontal="center" vertical="top" shrinkToFit="1"/>
    </xf>
    <xf numFmtId="165" fontId="24" fillId="0" borderId="2" xfId="2" applyNumberFormat="1" applyFont="1" applyFill="1" applyBorder="1" applyAlignment="1">
      <alignment shrinkToFit="1"/>
    </xf>
    <xf numFmtId="165" fontId="20" fillId="0" borderId="1" xfId="2" applyNumberFormat="1" applyFont="1" applyFill="1" applyBorder="1" applyAlignment="1">
      <alignment horizontal="left" shrinkToFit="1"/>
    </xf>
    <xf numFmtId="165" fontId="20" fillId="4" borderId="1" xfId="2" applyNumberFormat="1" applyFont="1" applyFill="1" applyBorder="1" applyAlignment="1">
      <alignment horizontal="left" shrinkToFit="1"/>
    </xf>
    <xf numFmtId="0" fontId="22" fillId="6" borderId="1" xfId="3" applyFont="1" applyFill="1" applyBorder="1" applyAlignment="1">
      <alignment horizontal="center" vertical="top" shrinkToFit="1"/>
    </xf>
    <xf numFmtId="0" fontId="22" fillId="6" borderId="1" xfId="3" applyFont="1" applyFill="1" applyBorder="1" applyAlignment="1">
      <alignment horizontal="center" vertical="top"/>
    </xf>
    <xf numFmtId="0" fontId="38" fillId="0" borderId="0" xfId="0" applyFont="1" applyAlignment="1">
      <alignment horizontal="left" vertical="top"/>
    </xf>
    <xf numFmtId="0" fontId="38" fillId="0" borderId="0" xfId="0" applyFont="1" applyAlignment="1">
      <alignment horizontal="center" vertical="top"/>
    </xf>
    <xf numFmtId="167" fontId="24" fillId="5" borderId="1" xfId="2" applyNumberFormat="1" applyFont="1" applyFill="1" applyBorder="1"/>
    <xf numFmtId="165" fontId="22" fillId="6" borderId="1" xfId="2" applyNumberFormat="1" applyFont="1" applyFill="1" applyBorder="1" applyAlignment="1">
      <alignment horizontal="right" vertical="top"/>
    </xf>
    <xf numFmtId="0" fontId="47" fillId="0" borderId="0" xfId="0" applyFont="1" applyAlignment="1">
      <alignment horizontal="left" vertical="top"/>
    </xf>
    <xf numFmtId="0" fontId="45" fillId="10" borderId="1" xfId="0" applyFont="1" applyFill="1" applyBorder="1" applyAlignment="1">
      <alignment horizontal="center" vertical="top"/>
    </xf>
    <xf numFmtId="0" fontId="22" fillId="6" borderId="4" xfId="3" applyFont="1" applyFill="1" applyBorder="1" applyAlignment="1">
      <alignment horizontal="center" vertical="top" shrinkToFit="1"/>
    </xf>
    <xf numFmtId="165" fontId="22" fillId="6" borderId="4" xfId="2" applyNumberFormat="1" applyFont="1" applyFill="1" applyBorder="1" applyAlignment="1">
      <alignment horizontal="right" vertical="top"/>
    </xf>
    <xf numFmtId="0" fontId="28" fillId="0" borderId="0" xfId="0" applyFont="1"/>
    <xf numFmtId="0" fontId="49" fillId="0" borderId="0" xfId="0" applyFont="1" applyAlignment="1">
      <alignment horizontal="left"/>
    </xf>
    <xf numFmtId="0" fontId="46" fillId="17" borderId="5" xfId="0" applyFont="1" applyFill="1" applyBorder="1" applyAlignment="1">
      <alignment horizontal="center" vertical="top" wrapText="1"/>
    </xf>
    <xf numFmtId="0" fontId="46" fillId="16" borderId="5" xfId="0" applyFont="1" applyFill="1" applyBorder="1" applyAlignment="1">
      <alignment horizontal="center" vertical="top" wrapText="1"/>
    </xf>
    <xf numFmtId="0" fontId="46" fillId="16" borderId="4" xfId="0" applyFont="1" applyFill="1" applyBorder="1" applyAlignment="1">
      <alignment horizontal="center" vertical="top" wrapText="1"/>
    </xf>
    <xf numFmtId="0" fontId="49" fillId="17" borderId="1" xfId="0" applyFont="1" applyFill="1" applyBorder="1" applyAlignment="1">
      <alignment horizontal="center" vertical="top" wrapText="1"/>
    </xf>
    <xf numFmtId="0" fontId="49" fillId="16" borderId="1" xfId="0" applyFont="1" applyFill="1" applyBorder="1" applyAlignment="1">
      <alignment horizontal="center"/>
    </xf>
    <xf numFmtId="0" fontId="49" fillId="16" borderId="1" xfId="0" applyFont="1" applyFill="1" applyBorder="1" applyAlignment="1">
      <alignment horizontal="center" vertical="top" wrapText="1"/>
    </xf>
    <xf numFmtId="0" fontId="49" fillId="18" borderId="1" xfId="0" applyFont="1" applyFill="1" applyBorder="1" applyAlignment="1">
      <alignment horizontal="center" vertical="top" wrapText="1"/>
    </xf>
    <xf numFmtId="0" fontId="49" fillId="13" borderId="1" xfId="0" applyFont="1" applyFill="1" applyBorder="1" applyAlignment="1">
      <alignment horizontal="center" vertical="top" wrapText="1"/>
    </xf>
    <xf numFmtId="0" fontId="49" fillId="12" borderId="1" xfId="0" applyFont="1" applyFill="1" applyBorder="1" applyAlignment="1">
      <alignment horizontal="center" vertical="top" wrapText="1"/>
    </xf>
    <xf numFmtId="0" fontId="49" fillId="0" borderId="0" xfId="0" applyFont="1"/>
    <xf numFmtId="0" fontId="38" fillId="17" borderId="5" xfId="0" applyFont="1" applyFill="1" applyBorder="1" applyAlignment="1">
      <alignment horizontal="left" vertical="top"/>
    </xf>
    <xf numFmtId="0" fontId="38" fillId="17" borderId="5" xfId="0" applyFont="1" applyFill="1" applyBorder="1" applyAlignment="1">
      <alignment horizontal="left" vertical="center"/>
    </xf>
    <xf numFmtId="0" fontId="50" fillId="17" borderId="5" xfId="0" applyFont="1" applyFill="1" applyBorder="1" applyAlignment="1">
      <alignment horizontal="left" vertical="top"/>
    </xf>
    <xf numFmtId="0" fontId="50" fillId="17" borderId="5" xfId="3" applyFont="1" applyFill="1" applyBorder="1" applyAlignment="1">
      <alignment horizontal="left" vertical="top"/>
    </xf>
    <xf numFmtId="44" fontId="50" fillId="17" borderId="5" xfId="2" applyFont="1" applyFill="1" applyBorder="1" applyAlignment="1">
      <alignment horizontal="left" vertical="top"/>
    </xf>
    <xf numFmtId="43" fontId="50" fillId="17" borderId="5" xfId="1" applyFont="1" applyFill="1" applyBorder="1" applyAlignment="1">
      <alignment horizontal="left" vertical="top"/>
    </xf>
    <xf numFmtId="0" fontId="50" fillId="17" borderId="5" xfId="3" applyFont="1" applyFill="1" applyBorder="1" applyAlignment="1">
      <alignment horizontal="right" vertical="top"/>
    </xf>
    <xf numFmtId="0" fontId="50" fillId="17" borderId="5" xfId="3" applyFont="1" applyFill="1" applyBorder="1" applyAlignment="1">
      <alignment horizontal="center" vertical="top"/>
    </xf>
    <xf numFmtId="164" fontId="50" fillId="17" borderId="5" xfId="1" applyNumberFormat="1" applyFont="1" applyFill="1" applyBorder="1" applyAlignment="1">
      <alignment horizontal="right" vertical="top"/>
    </xf>
    <xf numFmtId="166" fontId="50" fillId="17" borderId="5" xfId="1" applyNumberFormat="1" applyFont="1" applyFill="1" applyBorder="1" applyAlignment="1">
      <alignment horizontal="right" vertical="top"/>
    </xf>
    <xf numFmtId="166" fontId="38" fillId="17" borderId="5" xfId="0" applyNumberFormat="1" applyFont="1" applyFill="1" applyBorder="1" applyAlignment="1">
      <alignment horizontal="right" vertical="top"/>
    </xf>
    <xf numFmtId="167" fontId="50" fillId="17" borderId="5" xfId="1" applyNumberFormat="1" applyFont="1" applyFill="1" applyBorder="1" applyAlignment="1">
      <alignment horizontal="right" vertical="top"/>
    </xf>
    <xf numFmtId="167" fontId="50" fillId="16" borderId="5" xfId="1" applyNumberFormat="1" applyFont="1" applyFill="1" applyBorder="1" applyAlignment="1">
      <alignment horizontal="right" vertical="top"/>
    </xf>
    <xf numFmtId="0" fontId="38" fillId="16" borderId="5" xfId="0" applyFont="1" applyFill="1" applyBorder="1" applyAlignment="1">
      <alignment horizontal="center" vertical="center"/>
    </xf>
    <xf numFmtId="44" fontId="38" fillId="16" borderId="5" xfId="2" applyFont="1" applyFill="1" applyBorder="1" applyAlignment="1">
      <alignment horizontal="center" vertical="center"/>
    </xf>
    <xf numFmtId="164" fontId="50" fillId="17" borderId="5" xfId="1" applyNumberFormat="1" applyFont="1" applyFill="1" applyBorder="1" applyAlignment="1">
      <alignment horizontal="left" vertical="top"/>
    </xf>
    <xf numFmtId="164" fontId="50" fillId="16" borderId="4" xfId="1" applyNumberFormat="1" applyFont="1" applyFill="1" applyBorder="1" applyAlignment="1">
      <alignment horizontal="left" vertical="top"/>
    </xf>
    <xf numFmtId="0" fontId="38" fillId="17" borderId="1" xfId="0" applyFont="1" applyFill="1" applyBorder="1" applyAlignment="1">
      <alignment horizontal="left" vertical="top"/>
    </xf>
    <xf numFmtId="0" fontId="38" fillId="16" borderId="1" xfId="0" applyFont="1" applyFill="1" applyBorder="1" applyAlignment="1">
      <alignment horizontal="center"/>
    </xf>
    <xf numFmtId="0" fontId="38" fillId="17" borderId="1" xfId="0" applyFont="1" applyFill="1" applyBorder="1" applyAlignment="1">
      <alignment horizontal="left" vertical="center"/>
    </xf>
    <xf numFmtId="166" fontId="38" fillId="17" borderId="1" xfId="0" applyNumberFormat="1" applyFont="1" applyFill="1" applyBorder="1" applyAlignment="1">
      <alignment horizontal="right" vertical="center"/>
    </xf>
    <xf numFmtId="167" fontId="38" fillId="17" borderId="1" xfId="0" applyNumberFormat="1" applyFont="1" applyFill="1" applyBorder="1" applyAlignment="1">
      <alignment horizontal="right" vertical="center"/>
    </xf>
    <xf numFmtId="0" fontId="38" fillId="16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left"/>
    </xf>
    <xf numFmtId="44" fontId="38" fillId="0" borderId="1" xfId="0" applyNumberFormat="1" applyFont="1" applyBorder="1" applyAlignment="1">
      <alignment horizontal="left"/>
    </xf>
    <xf numFmtId="167" fontId="38" fillId="17" borderId="1" xfId="0" applyNumberFormat="1" applyFont="1" applyFill="1" applyBorder="1" applyAlignment="1">
      <alignment horizontal="right"/>
    </xf>
    <xf numFmtId="0" fontId="51" fillId="12" borderId="1" xfId="0" applyFont="1" applyFill="1" applyBorder="1" applyAlignment="1">
      <alignment horizontal="left"/>
    </xf>
    <xf numFmtId="165" fontId="51" fillId="12" borderId="1" xfId="0" applyNumberFormat="1" applyFont="1" applyFill="1" applyBorder="1" applyAlignment="1">
      <alignment horizontal="left"/>
    </xf>
    <xf numFmtId="0" fontId="24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50" fillId="17" borderId="5" xfId="0" applyFont="1" applyFill="1" applyBorder="1" applyAlignment="1">
      <alignment horizontal="left" vertical="center"/>
    </xf>
    <xf numFmtId="0" fontId="50" fillId="17" borderId="5" xfId="3" applyFont="1" applyFill="1" applyBorder="1" applyAlignment="1">
      <alignment horizontal="left" vertical="center"/>
    </xf>
    <xf numFmtId="44" fontId="50" fillId="17" borderId="5" xfId="2" applyFont="1" applyFill="1" applyBorder="1" applyAlignment="1">
      <alignment horizontal="left" vertical="center"/>
    </xf>
    <xf numFmtId="43" fontId="50" fillId="17" borderId="5" xfId="1" applyFont="1" applyFill="1" applyBorder="1" applyAlignment="1">
      <alignment horizontal="left" vertical="center"/>
    </xf>
    <xf numFmtId="0" fontId="50" fillId="17" borderId="5" xfId="3" applyFont="1" applyFill="1" applyBorder="1" applyAlignment="1">
      <alignment horizontal="right" vertical="center"/>
    </xf>
    <xf numFmtId="0" fontId="50" fillId="17" borderId="5" xfId="3" applyFont="1" applyFill="1" applyBorder="1" applyAlignment="1">
      <alignment horizontal="center" vertical="center"/>
    </xf>
    <xf numFmtId="164" fontId="50" fillId="17" borderId="5" xfId="1" applyNumberFormat="1" applyFont="1" applyFill="1" applyBorder="1" applyAlignment="1">
      <alignment horizontal="right" vertical="center"/>
    </xf>
    <xf numFmtId="166" fontId="50" fillId="17" borderId="5" xfId="1" applyNumberFormat="1" applyFont="1" applyFill="1" applyBorder="1" applyAlignment="1">
      <alignment horizontal="right" vertical="center"/>
    </xf>
    <xf numFmtId="166" fontId="38" fillId="17" borderId="5" xfId="0" applyNumberFormat="1" applyFont="1" applyFill="1" applyBorder="1" applyAlignment="1">
      <alignment horizontal="right" vertical="center"/>
    </xf>
    <xf numFmtId="167" fontId="50" fillId="17" borderId="5" xfId="1" applyNumberFormat="1" applyFont="1" applyFill="1" applyBorder="1" applyAlignment="1">
      <alignment horizontal="right" vertical="center"/>
    </xf>
    <xf numFmtId="164" fontId="50" fillId="17" borderId="5" xfId="1" applyNumberFormat="1" applyFont="1" applyFill="1" applyBorder="1" applyAlignment="1">
      <alignment horizontal="left" vertical="center"/>
    </xf>
    <xf numFmtId="166" fontId="38" fillId="17" borderId="1" xfId="0" applyNumberFormat="1" applyFont="1" applyFill="1" applyBorder="1" applyAlignment="1">
      <alignment horizontal="right"/>
    </xf>
    <xf numFmtId="0" fontId="38" fillId="17" borderId="1" xfId="0" applyFont="1" applyFill="1" applyBorder="1" applyAlignment="1">
      <alignment horizontal="left"/>
    </xf>
    <xf numFmtId="0" fontId="38" fillId="0" borderId="0" xfId="0" applyFont="1" applyAlignment="1">
      <alignment vertical="center"/>
    </xf>
    <xf numFmtId="0" fontId="38" fillId="19" borderId="5" xfId="0" applyFont="1" applyFill="1" applyBorder="1" applyAlignment="1">
      <alignment horizontal="left" vertical="top"/>
    </xf>
    <xf numFmtId="0" fontId="38" fillId="12" borderId="1" xfId="0" applyFont="1" applyFill="1" applyBorder="1" applyAlignment="1">
      <alignment horizontal="left"/>
    </xf>
    <xf numFmtId="0" fontId="38" fillId="20" borderId="5" xfId="0" applyFont="1" applyFill="1" applyBorder="1" applyAlignment="1">
      <alignment horizontal="left" vertical="center"/>
    </xf>
    <xf numFmtId="164" fontId="50" fillId="16" borderId="4" xfId="1" applyNumberFormat="1" applyFont="1" applyFill="1" applyBorder="1" applyAlignment="1">
      <alignment horizontal="left" vertical="center"/>
    </xf>
    <xf numFmtId="0" fontId="38" fillId="20" borderId="5" xfId="0" applyFont="1" applyFill="1" applyBorder="1" applyAlignment="1">
      <alignment horizontal="left" vertical="top"/>
    </xf>
    <xf numFmtId="0" fontId="38" fillId="19" borderId="5" xfId="0" applyFont="1" applyFill="1" applyBorder="1" applyAlignment="1">
      <alignment horizontal="left" vertical="center"/>
    </xf>
    <xf numFmtId="0" fontId="38" fillId="12" borderId="1" xfId="0" applyFont="1" applyFill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8" fillId="19" borderId="18" xfId="0" applyFont="1" applyFill="1" applyBorder="1" applyAlignment="1">
      <alignment horizontal="left" vertical="top"/>
    </xf>
    <xf numFmtId="0" fontId="38" fillId="17" borderId="18" xfId="0" applyFont="1" applyFill="1" applyBorder="1" applyAlignment="1">
      <alignment horizontal="left" vertical="center"/>
    </xf>
    <xf numFmtId="0" fontId="50" fillId="17" borderId="18" xfId="0" applyFont="1" applyFill="1" applyBorder="1" applyAlignment="1">
      <alignment horizontal="left" vertical="top"/>
    </xf>
    <xf numFmtId="0" fontId="50" fillId="17" borderId="18" xfId="3" applyFont="1" applyFill="1" applyBorder="1" applyAlignment="1">
      <alignment horizontal="left" vertical="top"/>
    </xf>
    <xf numFmtId="44" fontId="50" fillId="17" borderId="18" xfId="2" applyFont="1" applyFill="1" applyBorder="1" applyAlignment="1">
      <alignment horizontal="left" vertical="top"/>
    </xf>
    <xf numFmtId="43" fontId="50" fillId="17" borderId="18" xfId="1" applyFont="1" applyFill="1" applyBorder="1" applyAlignment="1">
      <alignment horizontal="left" vertical="top"/>
    </xf>
    <xf numFmtId="0" fontId="50" fillId="17" borderId="18" xfId="3" applyFont="1" applyFill="1" applyBorder="1" applyAlignment="1">
      <alignment horizontal="right" vertical="top"/>
    </xf>
    <xf numFmtId="0" fontId="50" fillId="17" borderId="18" xfId="3" applyFont="1" applyFill="1" applyBorder="1" applyAlignment="1">
      <alignment horizontal="center" vertical="top"/>
    </xf>
    <xf numFmtId="164" fontId="50" fillId="17" borderId="18" xfId="1" applyNumberFormat="1" applyFont="1" applyFill="1" applyBorder="1" applyAlignment="1">
      <alignment horizontal="right" vertical="top"/>
    </xf>
    <xf numFmtId="166" fontId="50" fillId="17" borderId="18" xfId="1" applyNumberFormat="1" applyFont="1" applyFill="1" applyBorder="1" applyAlignment="1">
      <alignment horizontal="right" vertical="top"/>
    </xf>
    <xf numFmtId="166" fontId="38" fillId="17" borderId="18" xfId="0" applyNumberFormat="1" applyFont="1" applyFill="1" applyBorder="1" applyAlignment="1">
      <alignment horizontal="right" vertical="top"/>
    </xf>
    <xf numFmtId="167" fontId="50" fillId="17" borderId="18" xfId="1" applyNumberFormat="1" applyFont="1" applyFill="1" applyBorder="1" applyAlignment="1">
      <alignment horizontal="right" vertical="top"/>
    </xf>
    <xf numFmtId="167" fontId="50" fillId="16" borderId="18" xfId="1" applyNumberFormat="1" applyFont="1" applyFill="1" applyBorder="1" applyAlignment="1">
      <alignment horizontal="right" vertical="top"/>
    </xf>
    <xf numFmtId="0" fontId="38" fillId="16" borderId="3" xfId="0" applyFont="1" applyFill="1" applyBorder="1" applyAlignment="1">
      <alignment horizontal="center" vertical="center"/>
    </xf>
    <xf numFmtId="44" fontId="38" fillId="16" borderId="3" xfId="2" applyFont="1" applyFill="1" applyBorder="1" applyAlignment="1">
      <alignment horizontal="center" vertical="center"/>
    </xf>
    <xf numFmtId="43" fontId="50" fillId="16" borderId="16" xfId="1" applyFont="1" applyFill="1" applyBorder="1" applyAlignment="1">
      <alignment horizontal="left" vertical="top"/>
    </xf>
    <xf numFmtId="0" fontId="38" fillId="12" borderId="16" xfId="0" applyFont="1" applyFill="1" applyBorder="1" applyAlignment="1">
      <alignment horizontal="left"/>
    </xf>
    <xf numFmtId="44" fontId="38" fillId="0" borderId="0" xfId="0" applyNumberFormat="1" applyFont="1" applyAlignment="1">
      <alignment horizontal="left"/>
    </xf>
    <xf numFmtId="164" fontId="38" fillId="0" borderId="0" xfId="0" applyNumberFormat="1" applyFont="1" applyAlignment="1">
      <alignment horizontal="left"/>
    </xf>
    <xf numFmtId="0" fontId="42" fillId="11" borderId="0" xfId="0" applyFont="1" applyFill="1"/>
    <xf numFmtId="0" fontId="38" fillId="0" borderId="0" xfId="0" applyFont="1" applyAlignment="1">
      <alignment horizontal="left" textRotation="39"/>
    </xf>
    <xf numFmtId="0" fontId="38" fillId="0" borderId="0" xfId="0" applyFont="1" applyAlignment="1">
      <alignment textRotation="39"/>
    </xf>
    <xf numFmtId="0" fontId="24" fillId="0" borderId="0" xfId="0" applyFont="1" applyAlignment="1">
      <alignment textRotation="39"/>
    </xf>
    <xf numFmtId="0" fontId="42" fillId="14" borderId="0" xfId="0" applyFont="1" applyFill="1"/>
    <xf numFmtId="0" fontId="26" fillId="14" borderId="1" xfId="3" applyFont="1" applyFill="1" applyBorder="1" applyAlignment="1">
      <alignment horizontal="center" vertical="top"/>
    </xf>
    <xf numFmtId="0" fontId="26" fillId="14" borderId="1" xfId="0" applyFont="1" applyFill="1" applyBorder="1"/>
    <xf numFmtId="164" fontId="24" fillId="6" borderId="4" xfId="0" applyNumberFormat="1" applyFont="1" applyFill="1" applyBorder="1"/>
    <xf numFmtId="0" fontId="19" fillId="0" borderId="0" xfId="0" applyFont="1"/>
    <xf numFmtId="0" fontId="40" fillId="0" borderId="0" xfId="0" applyFont="1"/>
    <xf numFmtId="0" fontId="40" fillId="5" borderId="31" xfId="0" applyFont="1" applyFill="1" applyBorder="1"/>
    <xf numFmtId="0" fontId="40" fillId="6" borderId="0" xfId="0" applyFont="1" applyFill="1"/>
    <xf numFmtId="0" fontId="26" fillId="2" borderId="3" xfId="0" applyFont="1" applyFill="1" applyBorder="1" applyAlignment="1">
      <alignment horizontal="center"/>
    </xf>
    <xf numFmtId="0" fontId="26" fillId="2" borderId="8" xfId="0" applyFont="1" applyFill="1" applyBorder="1" applyAlignment="1">
      <alignment horizontal="center"/>
    </xf>
    <xf numFmtId="0" fontId="26" fillId="2" borderId="2" xfId="3" applyFont="1" applyFill="1" applyBorder="1" applyAlignment="1">
      <alignment horizontal="left" vertical="top" wrapText="1"/>
    </xf>
    <xf numFmtId="0" fontId="26" fillId="2" borderId="2" xfId="3" applyFont="1" applyFill="1" applyBorder="1" applyAlignment="1">
      <alignment horizontal="center" vertical="top"/>
    </xf>
    <xf numFmtId="164" fontId="20" fillId="5" borderId="1" xfId="1" applyNumberFormat="1" applyFont="1" applyFill="1" applyBorder="1" applyAlignment="1">
      <alignment horizontal="center"/>
    </xf>
    <xf numFmtId="0" fontId="4" fillId="0" borderId="0" xfId="3" applyFont="1" applyAlignment="1">
      <alignment horizontal="left"/>
    </xf>
    <xf numFmtId="0" fontId="40" fillId="5" borderId="44" xfId="0" applyFont="1" applyFill="1" applyBorder="1" applyAlignment="1">
      <alignment vertical="center"/>
    </xf>
    <xf numFmtId="0" fontId="41" fillId="0" borderId="15" xfId="0" quotePrefix="1" applyFont="1" applyBorder="1" applyAlignment="1">
      <alignment horizontal="left" vertical="center" shrinkToFit="1"/>
    </xf>
    <xf numFmtId="0" fontId="20" fillId="5" borderId="1" xfId="1" applyNumberFormat="1" applyFont="1" applyFill="1" applyBorder="1" applyAlignment="1" applyProtection="1">
      <alignment horizontal="center"/>
    </xf>
    <xf numFmtId="0" fontId="20" fillId="5" borderId="1" xfId="1" applyNumberFormat="1" applyFont="1" applyFill="1" applyBorder="1" applyAlignment="1">
      <alignment horizontal="center"/>
    </xf>
    <xf numFmtId="165" fontId="24" fillId="0" borderId="1" xfId="2" applyNumberFormat="1" applyFont="1" applyBorder="1"/>
    <xf numFmtId="0" fontId="28" fillId="5" borderId="1" xfId="2" applyNumberFormat="1" applyFont="1" applyFill="1" applyBorder="1" applyAlignment="1" applyProtection="1">
      <alignment horizontal="left" vertical="top" wrapText="1"/>
    </xf>
    <xf numFmtId="165" fontId="22" fillId="6" borderId="1" xfId="2" applyNumberFormat="1" applyFont="1" applyFill="1" applyBorder="1" applyAlignment="1" applyProtection="1">
      <alignment horizontal="left"/>
    </xf>
    <xf numFmtId="44" fontId="27" fillId="6" borderId="1" xfId="2" applyFont="1" applyFill="1" applyBorder="1" applyAlignment="1">
      <alignment horizontal="right"/>
    </xf>
    <xf numFmtId="44" fontId="20" fillId="0" borderId="1" xfId="2" applyFont="1" applyFill="1" applyBorder="1" applyAlignment="1">
      <alignment horizontal="right"/>
    </xf>
    <xf numFmtId="44" fontId="20" fillId="0" borderId="1" xfId="1" applyNumberFormat="1" applyFont="1" applyFill="1" applyBorder="1" applyAlignment="1">
      <alignment horizontal="right"/>
    </xf>
    <xf numFmtId="44" fontId="28" fillId="0" borderId="1" xfId="2" applyFont="1" applyFill="1" applyBorder="1" applyAlignment="1">
      <alignment horizontal="right"/>
    </xf>
    <xf numFmtId="0" fontId="31" fillId="0" borderId="1" xfId="0" applyFont="1" applyBorder="1"/>
    <xf numFmtId="0" fontId="31" fillId="0" borderId="1" xfId="5" applyFont="1" applyBorder="1"/>
    <xf numFmtId="9" fontId="20" fillId="5" borderId="1" xfId="10" applyFont="1" applyFill="1" applyBorder="1" applyAlignment="1">
      <alignment vertical="center"/>
    </xf>
    <xf numFmtId="9" fontId="20" fillId="5" borderId="4" xfId="10" applyFont="1" applyFill="1" applyBorder="1" applyAlignment="1">
      <alignment vertical="center"/>
    </xf>
    <xf numFmtId="0" fontId="24" fillId="0" borderId="1" xfId="10" applyNumberFormat="1" applyFont="1" applyFill="1" applyBorder="1" applyAlignment="1" applyProtection="1">
      <alignment horizontal="left" vertical="top"/>
      <protection locked="0"/>
    </xf>
    <xf numFmtId="0" fontId="20" fillId="0" borderId="1" xfId="10" applyNumberFormat="1" applyFont="1" applyFill="1" applyBorder="1" applyAlignment="1">
      <alignment horizontal="left" vertical="top"/>
    </xf>
    <xf numFmtId="0" fontId="28" fillId="0" borderId="1" xfId="10" applyNumberFormat="1" applyFont="1" applyFill="1" applyBorder="1" applyAlignment="1" applyProtection="1">
      <alignment horizontal="left" vertical="top"/>
      <protection locked="0"/>
    </xf>
    <xf numFmtId="0" fontId="12" fillId="16" borderId="0" xfId="0" applyFont="1" applyFill="1" applyAlignment="1">
      <alignment horizontal="center"/>
    </xf>
    <xf numFmtId="0" fontId="28" fillId="0" borderId="1" xfId="10" applyNumberFormat="1" applyFont="1" applyFill="1" applyBorder="1" applyAlignment="1">
      <alignment horizontal="left" vertical="top"/>
    </xf>
    <xf numFmtId="0" fontId="28" fillId="0" borderId="1" xfId="10" applyNumberFormat="1" applyFont="1" applyFill="1" applyBorder="1" applyAlignment="1" applyProtection="1">
      <alignment horizontal="left" vertical="top" wrapText="1"/>
      <protection locked="0"/>
    </xf>
    <xf numFmtId="0" fontId="39" fillId="18" borderId="13" xfId="0" applyFont="1" applyFill="1" applyBorder="1" applyAlignment="1">
      <alignment horizontal="center" vertical="top"/>
    </xf>
    <xf numFmtId="0" fontId="28" fillId="0" borderId="4" xfId="1" applyNumberFormat="1" applyFont="1" applyFill="1" applyBorder="1" applyAlignment="1" applyProtection="1">
      <alignment horizontal="left" vertical="top" wrapText="1"/>
      <protection locked="0"/>
    </xf>
    <xf numFmtId="0" fontId="28" fillId="0" borderId="11" xfId="1" applyNumberFormat="1" applyFont="1" applyFill="1" applyBorder="1" applyAlignment="1" applyProtection="1">
      <alignment horizontal="left" vertical="top" wrapText="1"/>
      <protection locked="0"/>
    </xf>
    <xf numFmtId="0" fontId="28" fillId="0" borderId="2" xfId="1" applyNumberFormat="1" applyFont="1" applyFill="1" applyBorder="1" applyAlignment="1" applyProtection="1">
      <alignment horizontal="left" vertical="top" wrapText="1"/>
      <protection locked="0"/>
    </xf>
    <xf numFmtId="0" fontId="48" fillId="14" borderId="3" xfId="0" applyFont="1" applyFill="1" applyBorder="1" applyAlignment="1">
      <alignment horizontal="center" vertical="center" shrinkToFit="1"/>
    </xf>
    <xf numFmtId="0" fontId="48" fillId="14" borderId="8" xfId="0" applyFont="1" applyFill="1" applyBorder="1" applyAlignment="1">
      <alignment horizontal="center" vertical="center" shrinkToFit="1"/>
    </xf>
    <xf numFmtId="0" fontId="20" fillId="5" borderId="4" xfId="3" applyFont="1" applyFill="1" applyBorder="1" applyAlignment="1">
      <alignment horizontal="left" vertical="center" wrapText="1"/>
    </xf>
    <xf numFmtId="0" fontId="20" fillId="5" borderId="2" xfId="3" applyFont="1" applyFill="1" applyBorder="1" applyAlignment="1">
      <alignment horizontal="left" vertical="center" wrapText="1"/>
    </xf>
    <xf numFmtId="0" fontId="20" fillId="0" borderId="5" xfId="3" applyFont="1" applyBorder="1" applyAlignment="1">
      <alignment horizontal="left" vertical="top" wrapText="1"/>
    </xf>
    <xf numFmtId="0" fontId="20" fillId="0" borderId="62" xfId="3" applyFont="1" applyBorder="1" applyAlignment="1">
      <alignment horizontal="left" vertical="top" wrapText="1"/>
    </xf>
    <xf numFmtId="0" fontId="20" fillId="0" borderId="53" xfId="3" applyFont="1" applyBorder="1" applyAlignment="1">
      <alignment horizontal="left" vertical="top" wrapText="1"/>
    </xf>
    <xf numFmtId="0" fontId="20" fillId="0" borderId="7" xfId="3" applyFont="1" applyBorder="1" applyAlignment="1">
      <alignment horizontal="left" vertical="top" wrapText="1"/>
    </xf>
    <xf numFmtId="0" fontId="20" fillId="0" borderId="20" xfId="3" applyFont="1" applyBorder="1" applyAlignment="1">
      <alignment horizontal="left" vertical="top" wrapText="1"/>
    </xf>
    <xf numFmtId="0" fontId="20" fillId="0" borderId="56" xfId="3" applyFont="1" applyBorder="1" applyAlignment="1">
      <alignment horizontal="left" vertical="top" wrapText="1"/>
    </xf>
    <xf numFmtId="0" fontId="20" fillId="0" borderId="3" xfId="3" applyFont="1" applyBorder="1" applyAlignment="1">
      <alignment horizontal="center" vertical="top" wrapText="1"/>
    </xf>
    <xf numFmtId="0" fontId="20" fillId="0" borderId="9" xfId="3" applyFont="1" applyBorder="1" applyAlignment="1">
      <alignment horizontal="center" vertical="top" wrapText="1"/>
    </xf>
    <xf numFmtId="0" fontId="20" fillId="0" borderId="8" xfId="3" applyFont="1" applyBorder="1" applyAlignment="1">
      <alignment horizontal="center" vertical="top" wrapText="1"/>
    </xf>
    <xf numFmtId="9" fontId="20" fillId="5" borderId="4" xfId="10" applyFont="1" applyFill="1" applyBorder="1" applyAlignment="1">
      <alignment horizontal="left" vertical="center" wrapText="1"/>
    </xf>
    <xf numFmtId="9" fontId="20" fillId="5" borderId="11" xfId="10" applyFont="1" applyFill="1" applyBorder="1" applyAlignment="1">
      <alignment horizontal="left" vertical="center" wrapText="1"/>
    </xf>
    <xf numFmtId="9" fontId="20" fillId="5" borderId="2" xfId="10" applyFont="1" applyFill="1" applyBorder="1" applyAlignment="1">
      <alignment horizontal="left" vertical="center" wrapText="1"/>
    </xf>
    <xf numFmtId="0" fontId="24" fillId="0" borderId="1" xfId="10" applyNumberFormat="1" applyFont="1" applyFill="1" applyBorder="1" applyAlignment="1">
      <alignment horizontal="left" vertical="top" wrapText="1"/>
    </xf>
    <xf numFmtId="0" fontId="28" fillId="0" borderId="54" xfId="10" applyNumberFormat="1" applyFont="1" applyFill="1" applyBorder="1" applyAlignment="1" applyProtection="1">
      <alignment horizontal="left" vertical="top" wrapText="1"/>
      <protection locked="0"/>
    </xf>
    <xf numFmtId="0" fontId="28" fillId="0" borderId="0" xfId="10" applyNumberFormat="1" applyFont="1" applyFill="1" applyBorder="1" applyAlignment="1" applyProtection="1">
      <alignment horizontal="left" vertical="top" wrapText="1"/>
      <protection locked="0"/>
    </xf>
    <xf numFmtId="9" fontId="25" fillId="14" borderId="5" xfId="10" applyFont="1" applyFill="1" applyBorder="1" applyAlignment="1">
      <alignment horizontal="center" vertical="center" wrapText="1"/>
    </xf>
    <xf numFmtId="9" fontId="25" fillId="14" borderId="62" xfId="10" applyFont="1" applyFill="1" applyBorder="1" applyAlignment="1">
      <alignment horizontal="center" vertical="center" wrapText="1"/>
    </xf>
    <xf numFmtId="0" fontId="28" fillId="0" borderId="1" xfId="10" applyNumberFormat="1" applyFont="1" applyFill="1" applyBorder="1" applyAlignment="1">
      <alignment horizontal="left" vertical="top" wrapText="1"/>
    </xf>
    <xf numFmtId="0" fontId="48" fillId="14" borderId="1" xfId="0" applyFont="1" applyFill="1" applyBorder="1" applyAlignment="1">
      <alignment horizontal="center" vertical="center" shrinkToFit="1"/>
    </xf>
    <xf numFmtId="0" fontId="20" fillId="7" borderId="1" xfId="3" applyFont="1" applyFill="1" applyBorder="1" applyAlignment="1">
      <alignment horizontal="center" vertical="top"/>
    </xf>
    <xf numFmtId="49" fontId="24" fillId="0" borderId="1" xfId="10" applyNumberFormat="1" applyFont="1" applyFill="1" applyBorder="1" applyAlignment="1">
      <alignment horizontal="left" vertical="top" wrapText="1"/>
    </xf>
    <xf numFmtId="0" fontId="20" fillId="7" borderId="3" xfId="3" applyFont="1" applyFill="1" applyBorder="1" applyAlignment="1">
      <alignment horizontal="center" vertical="top"/>
    </xf>
    <xf numFmtId="0" fontId="20" fillId="7" borderId="9" xfId="3" applyFont="1" applyFill="1" applyBorder="1" applyAlignment="1">
      <alignment horizontal="center" vertical="top"/>
    </xf>
    <xf numFmtId="0" fontId="20" fillId="7" borderId="8" xfId="3" applyFont="1" applyFill="1" applyBorder="1" applyAlignment="1">
      <alignment horizontal="center" vertical="top"/>
    </xf>
    <xf numFmtId="0" fontId="48" fillId="11" borderId="3" xfId="0" applyFont="1" applyFill="1" applyBorder="1" applyAlignment="1">
      <alignment horizontal="center" vertical="center" shrinkToFit="1"/>
    </xf>
    <xf numFmtId="0" fontId="48" fillId="11" borderId="8" xfId="0" applyFont="1" applyFill="1" applyBorder="1" applyAlignment="1">
      <alignment horizontal="center" vertical="center" shrinkToFit="1"/>
    </xf>
    <xf numFmtId="9" fontId="25" fillId="11" borderId="58" xfId="10" applyFont="1" applyFill="1" applyBorder="1" applyAlignment="1">
      <alignment horizontal="center" vertical="center" wrapText="1"/>
    </xf>
    <xf numFmtId="9" fontId="25" fillId="11" borderId="57" xfId="10" applyFont="1" applyFill="1" applyBorder="1" applyAlignment="1">
      <alignment horizontal="center" vertical="center" wrapText="1"/>
    </xf>
    <xf numFmtId="9" fontId="25" fillId="11" borderId="59" xfId="10" applyFont="1" applyFill="1" applyBorder="1" applyAlignment="1">
      <alignment horizontal="center" vertical="center" wrapText="1"/>
    </xf>
    <xf numFmtId="9" fontId="25" fillId="11" borderId="0" xfId="10" applyFont="1" applyFill="1" applyBorder="1" applyAlignment="1">
      <alignment horizontal="center" vertical="center" wrapText="1"/>
    </xf>
    <xf numFmtId="9" fontId="25" fillId="11" borderId="5" xfId="10" applyFont="1" applyFill="1" applyBorder="1" applyAlignment="1">
      <alignment horizontal="center" vertical="center" wrapText="1"/>
    </xf>
    <xf numFmtId="9" fontId="25" fillId="11" borderId="62" xfId="10" applyFont="1" applyFill="1" applyBorder="1" applyAlignment="1">
      <alignment horizontal="center" vertical="center" wrapText="1"/>
    </xf>
    <xf numFmtId="0" fontId="48" fillId="11" borderId="1" xfId="0" applyFont="1" applyFill="1" applyBorder="1" applyAlignment="1">
      <alignment horizontal="center" vertical="center" shrinkToFit="1"/>
    </xf>
    <xf numFmtId="49" fontId="28" fillId="0" borderId="1" xfId="10" applyNumberFormat="1" applyFont="1" applyFill="1" applyBorder="1" applyAlignment="1">
      <alignment horizontal="left" vertical="top" wrapText="1"/>
    </xf>
    <xf numFmtId="0" fontId="28" fillId="0" borderId="54" xfId="0" applyFont="1" applyBorder="1" applyAlignment="1" applyProtection="1">
      <alignment horizontal="left" vertical="top" wrapText="1"/>
      <protection locked="0"/>
    </xf>
    <xf numFmtId="0" fontId="28" fillId="0" borderId="55" xfId="0" applyFont="1" applyBorder="1" applyAlignment="1" applyProtection="1">
      <alignment horizontal="left" vertical="top" wrapText="1"/>
      <protection locked="0"/>
    </xf>
    <xf numFmtId="0" fontId="20" fillId="0" borderId="4" xfId="1" applyNumberFormat="1" applyFont="1" applyFill="1" applyBorder="1" applyAlignment="1" applyProtection="1">
      <alignment horizontal="left" vertical="top" wrapText="1"/>
      <protection locked="0"/>
    </xf>
    <xf numFmtId="0" fontId="20" fillId="0" borderId="11" xfId="1" applyNumberFormat="1" applyFont="1" applyFill="1" applyBorder="1" applyAlignment="1" applyProtection="1">
      <alignment horizontal="left" vertical="top" wrapText="1"/>
      <protection locked="0"/>
    </xf>
    <xf numFmtId="0" fontId="20" fillId="0" borderId="2" xfId="1" applyNumberFormat="1" applyFont="1" applyFill="1" applyBorder="1" applyAlignment="1" applyProtection="1">
      <alignment horizontal="left" vertical="top" wrapText="1"/>
      <protection locked="0"/>
    </xf>
    <xf numFmtId="9" fontId="25" fillId="14" borderId="58" xfId="10" applyFont="1" applyFill="1" applyBorder="1" applyAlignment="1">
      <alignment horizontal="center" vertical="center" wrapText="1"/>
    </xf>
    <xf numFmtId="9" fontId="25" fillId="14" borderId="57" xfId="10" applyFont="1" applyFill="1" applyBorder="1" applyAlignment="1">
      <alignment horizontal="center" vertical="center" wrapText="1"/>
    </xf>
    <xf numFmtId="9" fontId="25" fillId="14" borderId="59" xfId="10" applyFont="1" applyFill="1" applyBorder="1" applyAlignment="1">
      <alignment horizontal="center" vertical="center" wrapText="1"/>
    </xf>
    <xf numFmtId="9" fontId="25" fillId="14" borderId="0" xfId="10" applyFont="1" applyFill="1" applyBorder="1" applyAlignment="1">
      <alignment horizontal="center" vertical="center" wrapText="1"/>
    </xf>
    <xf numFmtId="9" fontId="25" fillId="12" borderId="5" xfId="10" applyFont="1" applyFill="1" applyBorder="1" applyAlignment="1">
      <alignment horizontal="center" vertical="center" wrapText="1"/>
    </xf>
    <xf numFmtId="9" fontId="25" fillId="12" borderId="62" xfId="1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/>
    </xf>
    <xf numFmtId="9" fontId="22" fillId="6" borderId="5" xfId="10" applyFont="1" applyFill="1" applyBorder="1" applyAlignment="1">
      <alignment horizontal="center" vertical="center" wrapText="1"/>
    </xf>
    <xf numFmtId="9" fontId="22" fillId="6" borderId="53" xfId="10" applyFont="1" applyFill="1" applyBorder="1" applyAlignment="1">
      <alignment horizontal="center" vertical="center" wrapText="1"/>
    </xf>
    <xf numFmtId="9" fontId="22" fillId="6" borderId="7" xfId="10" applyFont="1" applyFill="1" applyBorder="1" applyAlignment="1">
      <alignment horizontal="center" vertical="center" wrapText="1"/>
    </xf>
    <xf numFmtId="9" fontId="22" fillId="6" borderId="56" xfId="10" applyFont="1" applyFill="1" applyBorder="1" applyAlignment="1">
      <alignment horizontal="center" vertical="center" wrapText="1"/>
    </xf>
    <xf numFmtId="0" fontId="48" fillId="12" borderId="60" xfId="0" applyFont="1" applyFill="1" applyBorder="1" applyAlignment="1">
      <alignment horizontal="center" vertical="center" shrinkToFit="1"/>
    </xf>
    <xf numFmtId="0" fontId="48" fillId="12" borderId="61" xfId="0" applyFont="1" applyFill="1" applyBorder="1" applyAlignment="1">
      <alignment horizontal="center" vertical="center" shrinkToFit="1"/>
    </xf>
    <xf numFmtId="9" fontId="25" fillId="12" borderId="58" xfId="10" applyFont="1" applyFill="1" applyBorder="1" applyAlignment="1">
      <alignment horizontal="center" vertical="center" wrapText="1"/>
    </xf>
    <xf numFmtId="9" fontId="25" fillId="12" borderId="57" xfId="10" applyFont="1" applyFill="1" applyBorder="1" applyAlignment="1">
      <alignment horizontal="center" vertical="center" wrapText="1"/>
    </xf>
    <xf numFmtId="9" fontId="25" fillId="12" borderId="59" xfId="10" applyFont="1" applyFill="1" applyBorder="1" applyAlignment="1">
      <alignment horizontal="center" vertical="center" wrapText="1"/>
    </xf>
    <xf numFmtId="9" fontId="25" fillId="12" borderId="0" xfId="10" applyFont="1" applyFill="1" applyBorder="1" applyAlignment="1">
      <alignment horizontal="center" vertical="center" wrapText="1"/>
    </xf>
    <xf numFmtId="9" fontId="28" fillId="0" borderId="5" xfId="10" applyFont="1" applyFill="1" applyBorder="1" applyAlignment="1" applyProtection="1">
      <alignment horizontal="left" vertical="top" wrapText="1"/>
      <protection locked="0"/>
    </xf>
    <xf numFmtId="9" fontId="28" fillId="0" borderId="53" xfId="10" applyFont="1" applyFill="1" applyBorder="1" applyAlignment="1" applyProtection="1">
      <alignment horizontal="left" vertical="top" wrapText="1"/>
      <protection locked="0"/>
    </xf>
    <xf numFmtId="9" fontId="28" fillId="0" borderId="54" xfId="10" applyFont="1" applyFill="1" applyBorder="1" applyAlignment="1" applyProtection="1">
      <alignment horizontal="left" vertical="top" wrapText="1"/>
      <protection locked="0"/>
    </xf>
    <xf numFmtId="9" fontId="28" fillId="0" borderId="55" xfId="10" applyFont="1" applyFill="1" applyBorder="1" applyAlignment="1" applyProtection="1">
      <alignment horizontal="left" vertical="top" wrapText="1"/>
      <protection locked="0"/>
    </xf>
    <xf numFmtId="9" fontId="28" fillId="0" borderId="7" xfId="10" applyFont="1" applyFill="1" applyBorder="1" applyAlignment="1" applyProtection="1">
      <alignment horizontal="left" vertical="top" wrapText="1"/>
      <protection locked="0"/>
    </xf>
    <xf numFmtId="9" fontId="28" fillId="0" borderId="56" xfId="10" applyFont="1" applyFill="1" applyBorder="1" applyAlignment="1" applyProtection="1">
      <alignment horizontal="left" vertical="top" wrapText="1"/>
      <protection locked="0"/>
    </xf>
    <xf numFmtId="49" fontId="28" fillId="0" borderId="1" xfId="10" applyNumberFormat="1" applyFont="1" applyFill="1" applyBorder="1" applyAlignment="1" applyProtection="1">
      <alignment horizontal="left" vertical="top" wrapText="1"/>
      <protection locked="0"/>
    </xf>
    <xf numFmtId="0" fontId="24" fillId="0" borderId="54" xfId="10" applyNumberFormat="1" applyFont="1" applyFill="1" applyBorder="1" applyAlignment="1" applyProtection="1">
      <alignment horizontal="left" vertical="top" wrapText="1"/>
      <protection locked="0"/>
    </xf>
    <xf numFmtId="0" fontId="24" fillId="0" borderId="0" xfId="10" applyNumberFormat="1" applyFont="1" applyFill="1" applyBorder="1" applyAlignment="1" applyProtection="1">
      <alignment horizontal="left" vertical="top" wrapText="1"/>
      <protection locked="0"/>
    </xf>
    <xf numFmtId="0" fontId="22" fillId="6" borderId="4" xfId="3" applyFont="1" applyFill="1" applyBorder="1" applyAlignment="1">
      <alignment horizontal="center" vertical="center" wrapText="1" shrinkToFit="1"/>
    </xf>
    <xf numFmtId="0" fontId="22" fillId="6" borderId="2" xfId="3" applyFont="1" applyFill="1" applyBorder="1" applyAlignment="1">
      <alignment horizontal="center" vertical="center" wrapText="1" shrinkToFit="1"/>
    </xf>
    <xf numFmtId="0" fontId="20" fillId="0" borderId="5" xfId="3" applyFont="1" applyBorder="1" applyAlignment="1" applyProtection="1">
      <alignment horizontal="left" vertical="top" wrapText="1"/>
      <protection locked="0"/>
    </xf>
    <xf numFmtId="0" fontId="20" fillId="0" borderId="62" xfId="3" applyFont="1" applyBorder="1" applyAlignment="1" applyProtection="1">
      <alignment horizontal="left" vertical="top" wrapText="1"/>
      <protection locked="0"/>
    </xf>
    <xf numFmtId="0" fontId="20" fillId="0" borderId="53" xfId="3" applyFont="1" applyBorder="1" applyAlignment="1" applyProtection="1">
      <alignment horizontal="left" vertical="top" wrapText="1"/>
      <protection locked="0"/>
    </xf>
    <xf numFmtId="0" fontId="20" fillId="0" borderId="7" xfId="3" applyFont="1" applyBorder="1" applyAlignment="1" applyProtection="1">
      <alignment horizontal="left" vertical="top" wrapText="1"/>
      <protection locked="0"/>
    </xf>
    <xf numFmtId="0" fontId="20" fillId="0" borderId="20" xfId="3" applyFont="1" applyBorder="1" applyAlignment="1" applyProtection="1">
      <alignment horizontal="left" vertical="top" wrapText="1"/>
      <protection locked="0"/>
    </xf>
    <xf numFmtId="0" fontId="20" fillId="0" borderId="56" xfId="3" applyFont="1" applyBorder="1" applyAlignment="1" applyProtection="1">
      <alignment horizontal="left" vertical="top" wrapText="1"/>
      <protection locked="0"/>
    </xf>
    <xf numFmtId="0" fontId="20" fillId="0" borderId="3" xfId="3" applyFont="1" applyBorder="1" applyAlignment="1" applyProtection="1">
      <alignment horizontal="center" vertical="top" wrapText="1"/>
      <protection locked="0"/>
    </xf>
    <xf numFmtId="0" fontId="20" fillId="0" borderId="9" xfId="3" applyFont="1" applyBorder="1" applyAlignment="1" applyProtection="1">
      <alignment horizontal="center" vertical="top" wrapText="1"/>
      <protection locked="0"/>
    </xf>
    <xf numFmtId="0" fontId="20" fillId="0" borderId="8" xfId="3" applyFont="1" applyBorder="1" applyAlignment="1" applyProtection="1">
      <alignment horizontal="center" vertical="top" wrapText="1"/>
      <protection locked="0"/>
    </xf>
    <xf numFmtId="0" fontId="48" fillId="12" borderId="6" xfId="0" applyFont="1" applyFill="1" applyBorder="1" applyAlignment="1">
      <alignment horizontal="center" vertical="center" shrinkToFit="1"/>
    </xf>
    <xf numFmtId="0" fontId="20" fillId="8" borderId="1" xfId="3" applyFont="1" applyFill="1" applyBorder="1" applyAlignment="1">
      <alignment horizontal="center" vertical="top"/>
    </xf>
    <xf numFmtId="0" fontId="18" fillId="12" borderId="5" xfId="0" applyFont="1" applyFill="1" applyBorder="1" applyAlignment="1">
      <alignment horizontal="center"/>
    </xf>
    <xf numFmtId="0" fontId="18" fillId="12" borderId="53" xfId="0" applyFont="1" applyFill="1" applyBorder="1" applyAlignment="1">
      <alignment horizontal="center"/>
    </xf>
    <xf numFmtId="0" fontId="53" fillId="6" borderId="3" xfId="3" applyFont="1" applyFill="1" applyBorder="1" applyAlignment="1">
      <alignment horizontal="center" vertical="center" shrinkToFit="1"/>
    </xf>
    <xf numFmtId="0" fontId="53" fillId="6" borderId="8" xfId="3" applyFont="1" applyFill="1" applyBorder="1" applyAlignment="1">
      <alignment horizontal="center" vertical="center" shrinkToFit="1"/>
    </xf>
    <xf numFmtId="0" fontId="22" fillId="6" borderId="22" xfId="0" applyFont="1" applyFill="1" applyBorder="1" applyAlignment="1">
      <alignment horizontal="center" vertical="center" wrapText="1"/>
    </xf>
    <xf numFmtId="0" fontId="22" fillId="6" borderId="55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8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40" fillId="5" borderId="12" xfId="0" applyFont="1" applyFill="1" applyBorder="1" applyAlignment="1">
      <alignment horizontal="center"/>
    </xf>
    <xf numFmtId="0" fontId="40" fillId="5" borderId="46" xfId="0" applyFont="1" applyFill="1" applyBorder="1" applyAlignment="1">
      <alignment horizontal="center"/>
    </xf>
    <xf numFmtId="0" fontId="37" fillId="5" borderId="12" xfId="0" applyFont="1" applyFill="1" applyBorder="1" applyAlignment="1">
      <alignment horizontal="center" wrapText="1"/>
    </xf>
    <xf numFmtId="0" fontId="37" fillId="5" borderId="13" xfId="0" applyFont="1" applyFill="1" applyBorder="1" applyAlignment="1">
      <alignment horizontal="center" wrapText="1"/>
    </xf>
    <xf numFmtId="0" fontId="18" fillId="12" borderId="2" xfId="0" applyFont="1" applyFill="1" applyBorder="1" applyAlignment="1">
      <alignment horizontal="center" vertical="top" wrapText="1"/>
    </xf>
    <xf numFmtId="0" fontId="40" fillId="5" borderId="1" xfId="0" applyFont="1" applyFill="1" applyBorder="1" applyAlignment="1">
      <alignment horizontal="center"/>
    </xf>
    <xf numFmtId="0" fontId="39" fillId="5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20" fillId="0" borderId="4" xfId="1" applyNumberFormat="1" applyFont="1" applyFill="1" applyBorder="1" applyAlignment="1">
      <alignment horizontal="left" vertical="top" wrapText="1"/>
    </xf>
    <xf numFmtId="0" fontId="20" fillId="0" borderId="11" xfId="1" applyNumberFormat="1" applyFont="1" applyFill="1" applyBorder="1" applyAlignment="1">
      <alignment horizontal="left" vertical="top" wrapText="1"/>
    </xf>
    <xf numFmtId="0" fontId="20" fillId="0" borderId="2" xfId="1" applyNumberFormat="1" applyFont="1" applyFill="1" applyBorder="1" applyAlignment="1">
      <alignment horizontal="left" vertical="top" wrapText="1"/>
    </xf>
    <xf numFmtId="0" fontId="39" fillId="15" borderId="17" xfId="0" applyFont="1" applyFill="1" applyBorder="1" applyAlignment="1">
      <alignment horizontal="center" vertical="top"/>
    </xf>
    <xf numFmtId="0" fontId="39" fillId="15" borderId="9" xfId="0" applyFont="1" applyFill="1" applyBorder="1" applyAlignment="1">
      <alignment horizontal="center" vertical="top"/>
    </xf>
    <xf numFmtId="0" fontId="39" fillId="18" borderId="12" xfId="0" applyFont="1" applyFill="1" applyBorder="1" applyAlignment="1">
      <alignment horizontal="center" vertical="top"/>
    </xf>
    <xf numFmtId="0" fontId="39" fillId="18" borderId="13" xfId="0" applyFont="1" applyFill="1" applyBorder="1" applyAlignment="1">
      <alignment horizontal="center" vertical="top"/>
    </xf>
    <xf numFmtId="0" fontId="39" fillId="18" borderId="14" xfId="0" applyFont="1" applyFill="1" applyBorder="1" applyAlignment="1">
      <alignment horizontal="center" vertical="top"/>
    </xf>
    <xf numFmtId="0" fontId="53" fillId="6" borderId="1" xfId="3" applyFont="1" applyFill="1" applyBorder="1" applyAlignment="1">
      <alignment horizontal="center" vertical="center" shrinkToFit="1"/>
    </xf>
    <xf numFmtId="0" fontId="20" fillId="0" borderId="1" xfId="3" applyFont="1" applyBorder="1" applyAlignment="1">
      <alignment horizontal="center" vertical="top"/>
    </xf>
    <xf numFmtId="0" fontId="28" fillId="0" borderId="1" xfId="3" applyFont="1" applyBorder="1" applyAlignment="1">
      <alignment horizontal="center" vertical="top"/>
    </xf>
    <xf numFmtId="0" fontId="28" fillId="0" borderId="3" xfId="3" applyFont="1" applyBorder="1" applyAlignment="1">
      <alignment horizontal="center" vertical="top"/>
    </xf>
    <xf numFmtId="0" fontId="20" fillId="0" borderId="4" xfId="3" applyFont="1" applyBorder="1" applyAlignment="1">
      <alignment horizontal="center" vertical="top"/>
    </xf>
    <xf numFmtId="0" fontId="24" fillId="16" borderId="0" xfId="0" applyFont="1" applyFill="1" applyAlignment="1">
      <alignment horizontal="center" vertical="top"/>
    </xf>
    <xf numFmtId="0" fontId="39" fillId="9" borderId="19" xfId="0" applyFont="1" applyFill="1" applyBorder="1" applyAlignment="1">
      <alignment horizontal="center" vertical="top"/>
    </xf>
    <xf numFmtId="0" fontId="39" fillId="9" borderId="20" xfId="0" applyFont="1" applyFill="1" applyBorder="1" applyAlignment="1">
      <alignment horizontal="center" vertical="top"/>
    </xf>
    <xf numFmtId="0" fontId="39" fillId="9" borderId="21" xfId="0" applyFont="1" applyFill="1" applyBorder="1" applyAlignment="1">
      <alignment horizontal="center" vertical="top"/>
    </xf>
    <xf numFmtId="0" fontId="40" fillId="6" borderId="5" xfId="0" applyFont="1" applyFill="1" applyBorder="1" applyAlignment="1">
      <alignment horizontal="center" wrapText="1"/>
    </xf>
    <xf numFmtId="0" fontId="40" fillId="6" borderId="53" xfId="0" applyFont="1" applyFill="1" applyBorder="1" applyAlignment="1">
      <alignment horizontal="center" wrapText="1"/>
    </xf>
    <xf numFmtId="0" fontId="40" fillId="6" borderId="7" xfId="0" applyFont="1" applyFill="1" applyBorder="1" applyAlignment="1">
      <alignment horizontal="center" wrapText="1"/>
    </xf>
    <xf numFmtId="0" fontId="40" fillId="6" borderId="56" xfId="0" applyFont="1" applyFill="1" applyBorder="1" applyAlignment="1">
      <alignment horizontal="center" wrapText="1"/>
    </xf>
    <xf numFmtId="0" fontId="28" fillId="0" borderId="7" xfId="0" applyFont="1" applyBorder="1" applyAlignment="1" applyProtection="1">
      <alignment horizontal="left" vertical="top" wrapText="1"/>
      <protection locked="0"/>
    </xf>
    <xf numFmtId="0" fontId="28" fillId="0" borderId="56" xfId="0" applyFont="1" applyBorder="1" applyAlignment="1" applyProtection="1">
      <alignment horizontal="left" vertical="top" wrapText="1"/>
      <protection locked="0"/>
    </xf>
    <xf numFmtId="0" fontId="22" fillId="6" borderId="1" xfId="0" applyFont="1" applyFill="1" applyBorder="1" applyAlignment="1">
      <alignment horizontal="center"/>
    </xf>
    <xf numFmtId="0" fontId="40" fillId="6" borderId="0" xfId="0" applyFont="1" applyFill="1" applyAlignment="1">
      <alignment horizontal="center" vertical="center" textRotation="90"/>
    </xf>
    <xf numFmtId="0" fontId="40" fillId="6" borderId="0" xfId="0" applyFont="1" applyFill="1" applyAlignment="1">
      <alignment horizontal="center" textRotation="90" shrinkToFit="1"/>
    </xf>
    <xf numFmtId="0" fontId="28" fillId="0" borderId="5" xfId="10" applyNumberFormat="1" applyFont="1" applyFill="1" applyBorder="1" applyAlignment="1" applyProtection="1">
      <alignment horizontal="left" vertical="top" wrapText="1"/>
      <protection locked="0"/>
    </xf>
    <xf numFmtId="0" fontId="28" fillId="0" borderId="53" xfId="10" applyNumberFormat="1" applyFont="1" applyFill="1" applyBorder="1" applyAlignment="1" applyProtection="1">
      <alignment horizontal="left" vertical="top" wrapText="1"/>
      <protection locked="0"/>
    </xf>
    <xf numFmtId="0" fontId="28" fillId="0" borderId="55" xfId="10" applyNumberFormat="1" applyFont="1" applyFill="1" applyBorder="1" applyAlignment="1" applyProtection="1">
      <alignment horizontal="left" vertical="top" wrapText="1"/>
      <protection locked="0"/>
    </xf>
    <xf numFmtId="0" fontId="28" fillId="0" borderId="1" xfId="10" applyNumberFormat="1" applyFont="1" applyFill="1" applyBorder="1" applyAlignment="1" applyProtection="1">
      <alignment horizontal="left" vertical="top" wrapText="1"/>
      <protection locked="0"/>
    </xf>
    <xf numFmtId="0" fontId="22" fillId="6" borderId="4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9" fontId="52" fillId="6" borderId="3" xfId="10" applyFont="1" applyFill="1" applyBorder="1" applyAlignment="1">
      <alignment horizontal="center" vertical="center" wrapText="1"/>
    </xf>
    <xf numFmtId="9" fontId="52" fillId="6" borderId="8" xfId="10" applyFont="1" applyFill="1" applyBorder="1" applyAlignment="1">
      <alignment horizontal="center" vertical="center" wrapText="1"/>
    </xf>
    <xf numFmtId="9" fontId="48" fillId="12" borderId="63" xfId="10" applyFont="1" applyFill="1" applyBorder="1" applyAlignment="1">
      <alignment horizontal="center" vertical="center" shrinkToFit="1"/>
    </xf>
    <xf numFmtId="9" fontId="48" fillId="12" borderId="64" xfId="10" applyFont="1" applyFill="1" applyBorder="1" applyAlignment="1">
      <alignment horizontal="center" vertical="center" shrinkToFit="1"/>
    </xf>
    <xf numFmtId="0" fontId="24" fillId="0" borderId="5" xfId="10" applyNumberFormat="1" applyFont="1" applyFill="1" applyBorder="1" applyAlignment="1" applyProtection="1">
      <alignment horizontal="left" vertical="top" wrapText="1"/>
      <protection locked="0"/>
    </xf>
    <xf numFmtId="0" fontId="24" fillId="0" borderId="53" xfId="10" applyNumberFormat="1" applyFont="1" applyFill="1" applyBorder="1" applyAlignment="1" applyProtection="1">
      <alignment horizontal="left" vertical="top" wrapText="1"/>
      <protection locked="0"/>
    </xf>
    <xf numFmtId="0" fontId="24" fillId="0" borderId="55" xfId="10" applyNumberFormat="1" applyFont="1" applyFill="1" applyBorder="1" applyAlignment="1" applyProtection="1">
      <alignment horizontal="left" vertical="top" wrapText="1"/>
      <protection locked="0"/>
    </xf>
    <xf numFmtId="0" fontId="24" fillId="0" borderId="7" xfId="10" applyNumberFormat="1" applyFont="1" applyFill="1" applyBorder="1" applyAlignment="1" applyProtection="1">
      <alignment horizontal="left" vertical="top" wrapText="1"/>
      <protection locked="0"/>
    </xf>
    <xf numFmtId="0" fontId="24" fillId="0" borderId="56" xfId="10" applyNumberFormat="1" applyFont="1" applyFill="1" applyBorder="1" applyAlignment="1" applyProtection="1">
      <alignment horizontal="left" vertical="top" wrapText="1"/>
      <protection locked="0"/>
    </xf>
    <xf numFmtId="9" fontId="22" fillId="6" borderId="3" xfId="10" applyFont="1" applyFill="1" applyBorder="1" applyAlignment="1">
      <alignment horizontal="center" vertical="top"/>
    </xf>
    <xf numFmtId="9" fontId="22" fillId="6" borderId="8" xfId="10" applyFont="1" applyFill="1" applyBorder="1" applyAlignment="1">
      <alignment horizontal="center" vertical="top"/>
    </xf>
    <xf numFmtId="9" fontId="24" fillId="4" borderId="3" xfId="10" applyFont="1" applyFill="1" applyBorder="1" applyAlignment="1" applyProtection="1">
      <alignment horizontal="center" vertical="justify"/>
      <protection locked="0"/>
    </xf>
    <xf numFmtId="9" fontId="24" fillId="4" borderId="8" xfId="10" applyFont="1" applyFill="1" applyBorder="1" applyAlignment="1" applyProtection="1">
      <alignment horizontal="center" vertical="justify"/>
      <protection locked="0"/>
    </xf>
    <xf numFmtId="0" fontId="28" fillId="0" borderId="5" xfId="10" applyNumberFormat="1" applyFont="1" applyBorder="1" applyAlignment="1" applyProtection="1">
      <alignment horizontal="left" vertical="top" wrapText="1"/>
      <protection locked="0"/>
    </xf>
    <xf numFmtId="0" fontId="28" fillId="0" borderId="53" xfId="10" applyNumberFormat="1" applyFont="1" applyBorder="1" applyAlignment="1" applyProtection="1">
      <alignment horizontal="left" vertical="top" wrapText="1"/>
      <protection locked="0"/>
    </xf>
    <xf numFmtId="0" fontId="28" fillId="0" borderId="54" xfId="10" applyNumberFormat="1" applyFont="1" applyBorder="1" applyAlignment="1" applyProtection="1">
      <alignment horizontal="left" vertical="top" wrapText="1"/>
      <protection locked="0"/>
    </xf>
    <xf numFmtId="0" fontId="28" fillId="0" borderId="55" xfId="10" applyNumberFormat="1" applyFont="1" applyBorder="1" applyAlignment="1" applyProtection="1">
      <alignment horizontal="left" vertical="top" wrapText="1"/>
      <protection locked="0"/>
    </xf>
    <xf numFmtId="0" fontId="28" fillId="0" borderId="7" xfId="10" applyNumberFormat="1" applyFont="1" applyBorder="1" applyAlignment="1" applyProtection="1">
      <alignment horizontal="left" vertical="top" wrapText="1"/>
      <protection locked="0"/>
    </xf>
    <xf numFmtId="0" fontId="28" fillId="0" borderId="56" xfId="10" applyNumberFormat="1" applyFont="1" applyBorder="1" applyAlignment="1" applyProtection="1">
      <alignment horizontal="left" vertical="top" wrapText="1"/>
      <protection locked="0"/>
    </xf>
    <xf numFmtId="0" fontId="6" fillId="0" borderId="0" xfId="3" applyFont="1" applyAlignment="1">
      <alignment horizontal="center"/>
    </xf>
  </cellXfs>
  <cellStyles count="14">
    <cellStyle name="Comma" xfId="1" builtinId="3"/>
    <cellStyle name="Comma 2" xfId="8" xr:uid="{00000000-0005-0000-0000-000001000000}"/>
    <cellStyle name="Currency" xfId="2" builtinId="4"/>
    <cellStyle name="Currency 2" xfId="7" xr:uid="{00000000-0005-0000-0000-000003000000}"/>
    <cellStyle name="Currency 2 2" xfId="9" xr:uid="{00000000-0005-0000-0000-000004000000}"/>
    <cellStyle name="Hyperlink 2" xfId="6" xr:uid="{00000000-0005-0000-0000-000005000000}"/>
    <cellStyle name="Input" xfId="13" builtinId="20" customBuiltin="1"/>
    <cellStyle name="Normal" xfId="0" builtinId="0"/>
    <cellStyle name="Normal 2" xfId="12" xr:uid="{00000000-0005-0000-0000-000008000000}"/>
    <cellStyle name="Normal 3" xfId="11" xr:uid="{00000000-0005-0000-0000-000009000000}"/>
    <cellStyle name="Normal 36" xfId="3" xr:uid="{00000000-0005-0000-0000-00000A000000}"/>
    <cellStyle name="Normal 5" xfId="5" xr:uid="{00000000-0005-0000-0000-00000B000000}"/>
    <cellStyle name="Percent" xfId="4" builtinId="5"/>
    <cellStyle name="Percent 2" xfId="10" xr:uid="{00000000-0005-0000-0000-00000D000000}"/>
  </cellStyles>
  <dxfs count="16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/>
        </bottom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border>
        <horizontal style="thin">
          <color theme="4" tint="0.79998168889431442"/>
        </horizontal>
      </border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2" defaultTableStyle="TableStyleMedium9" defaultPivotStyle="Waynes Format">
    <tableStyle name="Waynes Format" table="0" count="6" xr9:uid="{00000000-0011-0000-FFFF-FFFF00000000}">
      <tableStyleElement type="headerRow" dxfId="15"/>
      <tableStyleElement type="totalRow" dxfId="14"/>
      <tableStyleElement type="firstSubtotalColumn" dxfId="13"/>
      <tableStyleElement type="firstSubtotalRow" dxfId="12"/>
      <tableStyleElement type="secondSubtotalRow" dxfId="11"/>
      <tableStyleElement type="thirdSubtotalRow" dxfId="10"/>
    </tableStyle>
    <tableStyle name="New Format by WES" table="0" count="10" xr9:uid="{00000000-0011-0000-FFFF-FFFF01000000}">
      <tableStyleElement type="wholeTable" dxfId="9"/>
      <tableStyleElement type="headerRow" dxfId="8"/>
      <tableStyleElement type="totalRow" dxfId="7"/>
      <tableStyleElement type="firstRowStripe" dxfId="6"/>
      <tableStyleElement type="firstHeaderCell" dxfId="5"/>
      <tableStyleElement type="firstSubtotalRow" dxfId="4"/>
      <tableStyleElement type="secondSubtotalRow" dxfId="3"/>
      <tableStyleElement type="firstColumnSubheading" dxfId="2"/>
      <tableStyleElement type="firstRowSubheading" dxfId="1"/>
      <tableStyleElement type="secondRowSubheading" dxfId="0"/>
    </tableStyle>
  </tableStyles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CE410"/>
  <sheetViews>
    <sheetView tabSelected="1" showRuler="0" zoomScaleNormal="100" zoomScaleSheetLayoutView="91" zoomScalePageLayoutView="85" workbookViewId="0">
      <selection activeCell="C16" sqref="C16:E16"/>
    </sheetView>
  </sheetViews>
  <sheetFormatPr defaultColWidth="16.85546875" defaultRowHeight="15.75" x14ac:dyDescent="0.2"/>
  <cols>
    <col min="1" max="1" width="2.85546875" style="108" customWidth="1"/>
    <col min="2" max="2" width="54.140625" style="19" customWidth="1"/>
    <col min="3" max="3" width="17.140625" style="243" customWidth="1"/>
    <col min="4" max="4" width="16.85546875" style="243" customWidth="1"/>
    <col min="5" max="5" width="16.7109375" style="244" customWidth="1"/>
    <col min="6" max="6" width="53.7109375" style="244" customWidth="1"/>
    <col min="7" max="7" width="51.42578125" style="243" customWidth="1"/>
    <col min="8" max="9" width="4.85546875" style="108" customWidth="1"/>
    <col min="10" max="10" width="8.140625" style="109" customWidth="1"/>
    <col min="11" max="11" width="14.42578125" style="109" hidden="1" customWidth="1"/>
    <col min="12" max="12" width="7.85546875" style="109" hidden="1" customWidth="1"/>
    <col min="13" max="13" width="24.42578125" style="109" hidden="1" customWidth="1"/>
    <col min="14" max="14" width="14.85546875" style="109" hidden="1" customWidth="1"/>
    <col min="15" max="15" width="16.42578125" style="109" hidden="1" customWidth="1"/>
    <col min="16" max="16" width="10" style="109" hidden="1" customWidth="1"/>
    <col min="17" max="17" width="13.140625" style="109" hidden="1" customWidth="1"/>
    <col min="18" max="19" width="10.7109375" style="109" hidden="1" customWidth="1"/>
    <col min="20" max="20" width="11.5703125" style="109" hidden="1" customWidth="1"/>
    <col min="21" max="21" width="14.28515625" style="109" hidden="1" customWidth="1"/>
    <col min="22" max="22" width="7.7109375" style="109" hidden="1" customWidth="1"/>
    <col min="23" max="23" width="10.85546875" style="109" hidden="1" customWidth="1" collapsed="1"/>
    <col min="24" max="24" width="14.28515625" style="109" hidden="1" customWidth="1"/>
    <col min="25" max="25" width="17.28515625" style="109" hidden="1" customWidth="1"/>
    <col min="26" max="26" width="21.28515625" style="110" hidden="1" customWidth="1"/>
    <col min="27" max="28" width="7.140625" style="109" hidden="1" customWidth="1"/>
    <col min="29" max="29" width="14.5703125" style="109" hidden="1" customWidth="1"/>
    <col min="30" max="30" width="16.42578125" style="109" hidden="1" customWidth="1"/>
    <col min="31" max="31" width="14.42578125" style="109" hidden="1" customWidth="1"/>
    <col min="32" max="32" width="15.42578125" style="109" hidden="1" customWidth="1"/>
    <col min="33" max="33" width="25.7109375" style="109" hidden="1" customWidth="1"/>
    <col min="34" max="34" width="18.85546875" style="109" hidden="1" customWidth="1"/>
    <col min="35" max="35" width="14.42578125" style="109" hidden="1" customWidth="1"/>
    <col min="36" max="36" width="9.140625" style="109" hidden="1" customWidth="1"/>
    <col min="37" max="37" width="17.42578125" style="109" hidden="1" customWidth="1"/>
    <col min="38" max="38" width="13.140625" style="109" hidden="1" customWidth="1"/>
    <col min="39" max="40" width="14.7109375" style="109" hidden="1" customWidth="1"/>
    <col min="41" max="44" width="11.28515625" style="109" hidden="1" customWidth="1"/>
    <col min="45" max="45" width="9.42578125" style="109" hidden="1" customWidth="1"/>
    <col min="46" max="53" width="6.85546875" style="109" hidden="1" customWidth="1"/>
    <col min="54" max="55" width="11.28515625" style="109" hidden="1" customWidth="1"/>
    <col min="56" max="56" width="15" style="109" hidden="1" customWidth="1"/>
    <col min="57" max="58" width="11.5703125" style="109" hidden="1" customWidth="1"/>
    <col min="59" max="59" width="12.85546875" style="109" hidden="1" customWidth="1"/>
    <col min="60" max="60" width="11.5703125" style="109" hidden="1" customWidth="1" collapsed="1"/>
    <col min="61" max="62" width="11.5703125" style="109" hidden="1" customWidth="1"/>
    <col min="63" max="63" width="13.140625" style="109" hidden="1" customWidth="1"/>
    <col min="64" max="64" width="11.5703125" style="109" hidden="1" customWidth="1"/>
    <col min="65" max="65" width="12.85546875" style="109" hidden="1" customWidth="1"/>
    <col min="66" max="66" width="11.5703125" style="109" hidden="1" customWidth="1"/>
    <col min="67" max="67" width="13.85546875" style="109" hidden="1" customWidth="1"/>
    <col min="68" max="68" width="11.5703125" style="109" hidden="1" customWidth="1"/>
    <col min="69" max="69" width="12.85546875" style="109" hidden="1" customWidth="1"/>
    <col min="70" max="72" width="11.5703125" style="109" hidden="1" customWidth="1"/>
    <col min="73" max="73" width="13" style="109" hidden="1" customWidth="1"/>
    <col min="74" max="76" width="11.5703125" style="109" hidden="1" customWidth="1"/>
    <col min="77" max="77" width="13.42578125" style="109" hidden="1" customWidth="1"/>
    <col min="78" max="81" width="11.5703125" style="109" hidden="1" customWidth="1"/>
    <col min="82" max="82" width="16.85546875" style="109"/>
    <col min="83" max="83" width="16.85546875" style="111"/>
    <col min="84" max="16384" width="16.85546875" style="108"/>
  </cols>
  <sheetData>
    <row r="1" spans="2:83" ht="36.6" customHeight="1" thickBot="1" x14ac:dyDescent="0.3">
      <c r="B1" s="373" t="s">
        <v>0</v>
      </c>
      <c r="C1" s="374"/>
      <c r="D1" s="374"/>
      <c r="E1" s="374"/>
      <c r="F1" s="366" t="s">
        <v>1</v>
      </c>
      <c r="G1" s="366"/>
    </row>
    <row r="2" spans="2:83" ht="16.5" thickBot="1" x14ac:dyDescent="0.25">
      <c r="B2" s="371" t="s">
        <v>2</v>
      </c>
      <c r="C2" s="372"/>
      <c r="D2" s="112" t="s">
        <v>3</v>
      </c>
      <c r="E2" s="120"/>
      <c r="F2" s="367" t="s">
        <v>370</v>
      </c>
      <c r="G2" s="367"/>
    </row>
    <row r="3" spans="2:83" ht="16.5" thickBot="1" x14ac:dyDescent="0.25">
      <c r="B3" s="254"/>
      <c r="C3" s="113" t="s">
        <v>4</v>
      </c>
      <c r="D3" s="114" t="s">
        <v>5</v>
      </c>
      <c r="E3" s="120"/>
      <c r="F3" s="368" t="s">
        <v>371</v>
      </c>
      <c r="G3" s="368"/>
    </row>
    <row r="4" spans="2:83" x14ac:dyDescent="0.2">
      <c r="B4" s="253" t="s">
        <v>6</v>
      </c>
      <c r="C4" s="115" t="s">
        <v>7</v>
      </c>
      <c r="D4" s="116" t="s">
        <v>8</v>
      </c>
      <c r="E4" s="120"/>
      <c r="F4" s="369" t="s">
        <v>373</v>
      </c>
      <c r="G4" s="369"/>
    </row>
    <row r="5" spans="2:83" x14ac:dyDescent="0.2">
      <c r="B5" s="117" t="s">
        <v>9</v>
      </c>
      <c r="C5" s="118">
        <v>1</v>
      </c>
      <c r="D5" s="119">
        <v>68</v>
      </c>
      <c r="E5" s="120"/>
      <c r="F5" s="370" t="s">
        <v>372</v>
      </c>
      <c r="G5" s="370"/>
    </row>
    <row r="6" spans="2:83" x14ac:dyDescent="0.2">
      <c r="B6" s="117" t="s">
        <v>10</v>
      </c>
      <c r="C6" s="118">
        <v>2</v>
      </c>
      <c r="D6" s="119">
        <v>123</v>
      </c>
      <c r="E6" s="120"/>
      <c r="F6" s="367"/>
      <c r="G6" s="367"/>
    </row>
    <row r="7" spans="2:83" x14ac:dyDescent="0.25">
      <c r="B7" s="117" t="s">
        <v>11</v>
      </c>
      <c r="C7" s="118">
        <v>3</v>
      </c>
      <c r="D7" s="119">
        <v>178</v>
      </c>
      <c r="E7" s="120"/>
      <c r="F7" s="377" t="s">
        <v>12</v>
      </c>
      <c r="G7" s="377"/>
    </row>
    <row r="8" spans="2:83" x14ac:dyDescent="0.25">
      <c r="B8" s="117" t="s">
        <v>13</v>
      </c>
      <c r="C8" s="118">
        <v>4</v>
      </c>
      <c r="D8" s="119">
        <v>233</v>
      </c>
      <c r="E8" s="120"/>
      <c r="F8" s="378" t="s">
        <v>14</v>
      </c>
      <c r="G8" s="378"/>
    </row>
    <row r="9" spans="2:83" x14ac:dyDescent="0.2">
      <c r="B9" s="117" t="s">
        <v>15</v>
      </c>
      <c r="C9" s="118">
        <v>5</v>
      </c>
      <c r="D9" s="119">
        <v>288</v>
      </c>
      <c r="E9" s="120"/>
      <c r="F9" s="327" t="s">
        <v>16</v>
      </c>
      <c r="G9" s="327"/>
    </row>
    <row r="10" spans="2:83" ht="16.5" thickBot="1" x14ac:dyDescent="0.25">
      <c r="B10" s="121" t="s">
        <v>17</v>
      </c>
      <c r="C10" s="122">
        <v>6</v>
      </c>
      <c r="D10" s="123">
        <v>343</v>
      </c>
      <c r="E10" s="120"/>
      <c r="F10" s="327" t="s">
        <v>18</v>
      </c>
      <c r="G10" s="327"/>
    </row>
    <row r="11" spans="2:83" ht="16.5" thickBot="1" x14ac:dyDescent="0.25">
      <c r="B11" s="103"/>
      <c r="C11" s="124"/>
      <c r="D11" s="124"/>
      <c r="E11" s="245"/>
      <c r="F11" s="376"/>
      <c r="G11" s="376"/>
    </row>
    <row r="12" spans="2:83" x14ac:dyDescent="0.25">
      <c r="B12" s="375" t="s">
        <v>19</v>
      </c>
      <c r="C12" s="375"/>
      <c r="D12" s="375"/>
      <c r="E12" s="375"/>
      <c r="F12" s="360" t="str">
        <f>+B12</f>
        <v>Agency Information</v>
      </c>
      <c r="G12" s="361"/>
      <c r="H12" s="125"/>
    </row>
    <row r="13" spans="2:83" s="131" customFormat="1" ht="31.9" customHeight="1" x14ac:dyDescent="0.35">
      <c r="B13" s="387">
        <f>+Application!B3</f>
        <v>0</v>
      </c>
      <c r="C13" s="387"/>
      <c r="D13" s="387"/>
      <c r="E13" s="362"/>
      <c r="F13" s="362">
        <f>B13</f>
        <v>0</v>
      </c>
      <c r="G13" s="363"/>
      <c r="H13" s="126"/>
      <c r="I13" s="127">
        <v>1</v>
      </c>
      <c r="J13" s="128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8"/>
      <c r="CE13" s="130"/>
    </row>
    <row r="14" spans="2:83" ht="14.25" customHeight="1" x14ac:dyDescent="0.2">
      <c r="B14" s="20" t="s">
        <v>20</v>
      </c>
      <c r="C14" s="389"/>
      <c r="D14" s="389"/>
      <c r="E14" s="390"/>
      <c r="F14" s="396" t="s">
        <v>21</v>
      </c>
      <c r="G14" s="397"/>
      <c r="H14" s="246"/>
      <c r="I14" s="127">
        <f>+I13+1</f>
        <v>2</v>
      </c>
      <c r="K14" s="133"/>
      <c r="L14" s="133"/>
      <c r="M14" s="133"/>
      <c r="N14" s="134"/>
      <c r="O14" s="134"/>
      <c r="P14" s="134"/>
      <c r="Q14" s="133"/>
      <c r="R14" s="134"/>
      <c r="S14" s="134"/>
      <c r="T14" s="134"/>
    </row>
    <row r="15" spans="2:83" ht="14.25" x14ac:dyDescent="0.2">
      <c r="B15" s="20" t="s">
        <v>22</v>
      </c>
      <c r="C15" s="389"/>
      <c r="D15" s="389"/>
      <c r="E15" s="390"/>
      <c r="F15" s="398"/>
      <c r="G15" s="399"/>
      <c r="H15" s="246"/>
      <c r="I15" s="127">
        <f t="shared" ref="I15:I78" si="0">+I14+1</f>
        <v>3</v>
      </c>
    </row>
    <row r="16" spans="2:83" ht="14.25" x14ac:dyDescent="0.2">
      <c r="B16" s="20" t="s">
        <v>23</v>
      </c>
      <c r="C16" s="359" t="s">
        <v>24</v>
      </c>
      <c r="D16" s="359"/>
      <c r="E16" s="359"/>
      <c r="F16" s="316"/>
      <c r="G16" s="317"/>
      <c r="H16" s="246"/>
      <c r="I16" s="127">
        <f t="shared" si="0"/>
        <v>4</v>
      </c>
    </row>
    <row r="17" spans="2:9" ht="14.25" x14ac:dyDescent="0.2">
      <c r="B17" s="20" t="s">
        <v>25</v>
      </c>
      <c r="C17" s="388"/>
      <c r="D17" s="388"/>
      <c r="E17" s="388"/>
      <c r="F17" s="316"/>
      <c r="G17" s="317"/>
      <c r="H17" s="246"/>
      <c r="I17" s="127">
        <f t="shared" si="0"/>
        <v>5</v>
      </c>
    </row>
    <row r="18" spans="2:9" ht="14.25" x14ac:dyDescent="0.2">
      <c r="B18" s="20" t="s">
        <v>26</v>
      </c>
      <c r="C18" s="388"/>
      <c r="D18" s="388"/>
      <c r="E18" s="388"/>
      <c r="F18" s="316"/>
      <c r="G18" s="317"/>
      <c r="H18" s="246"/>
      <c r="I18" s="127">
        <f t="shared" si="0"/>
        <v>6</v>
      </c>
    </row>
    <row r="19" spans="2:9" ht="14.25" x14ac:dyDescent="0.2">
      <c r="B19" s="20" t="s">
        <v>27</v>
      </c>
      <c r="C19" s="359" t="s">
        <v>24</v>
      </c>
      <c r="D19" s="359"/>
      <c r="E19" s="359"/>
      <c r="F19" s="316"/>
      <c r="G19" s="317"/>
      <c r="H19" s="246"/>
      <c r="I19" s="127">
        <f t="shared" si="0"/>
        <v>7</v>
      </c>
    </row>
    <row r="20" spans="2:9" ht="14.25" x14ac:dyDescent="0.2">
      <c r="B20" s="21" t="s">
        <v>28</v>
      </c>
      <c r="C20" s="402"/>
      <c r="D20" s="402"/>
      <c r="E20" s="402"/>
      <c r="F20" s="316"/>
      <c r="G20" s="317"/>
      <c r="H20" s="246"/>
      <c r="I20" s="127">
        <f t="shared" si="0"/>
        <v>8</v>
      </c>
    </row>
    <row r="21" spans="2:9" ht="14.25" x14ac:dyDescent="0.2">
      <c r="B21" s="20" t="s">
        <v>29</v>
      </c>
      <c r="C21" s="388"/>
      <c r="D21" s="388"/>
      <c r="E21" s="388"/>
      <c r="F21" s="316"/>
      <c r="G21" s="317"/>
      <c r="H21" s="246"/>
      <c r="I21" s="127">
        <f t="shared" si="0"/>
        <v>9</v>
      </c>
    </row>
    <row r="22" spans="2:9" ht="14.25" x14ac:dyDescent="0.2">
      <c r="B22" s="20" t="s">
        <v>30</v>
      </c>
      <c r="C22" s="388"/>
      <c r="D22" s="388"/>
      <c r="E22" s="388"/>
      <c r="F22" s="316"/>
      <c r="G22" s="317"/>
      <c r="H22" s="246"/>
      <c r="I22" s="127">
        <f t="shared" si="0"/>
        <v>10</v>
      </c>
    </row>
    <row r="23" spans="2:9" ht="14.25" x14ac:dyDescent="0.2">
      <c r="B23" s="20" t="s">
        <v>31</v>
      </c>
      <c r="C23" s="388"/>
      <c r="D23" s="388"/>
      <c r="E23" s="388"/>
      <c r="F23" s="316"/>
      <c r="G23" s="317"/>
      <c r="H23" s="246"/>
      <c r="I23" s="127">
        <f t="shared" si="0"/>
        <v>11</v>
      </c>
    </row>
    <row r="24" spans="2:9" ht="14.25" x14ac:dyDescent="0.2">
      <c r="B24" s="20" t="s">
        <v>32</v>
      </c>
      <c r="C24" s="388"/>
      <c r="D24" s="388"/>
      <c r="E24" s="388"/>
      <c r="F24" s="316"/>
      <c r="G24" s="317"/>
      <c r="H24" s="246"/>
      <c r="I24" s="127">
        <f t="shared" si="0"/>
        <v>12</v>
      </c>
    </row>
    <row r="25" spans="2:9" ht="14.25" x14ac:dyDescent="0.2">
      <c r="B25" s="20" t="s">
        <v>33</v>
      </c>
      <c r="C25" s="388"/>
      <c r="D25" s="388"/>
      <c r="E25" s="388"/>
      <c r="F25" s="316"/>
      <c r="G25" s="317"/>
      <c r="H25" s="246"/>
      <c r="I25" s="127">
        <f t="shared" si="0"/>
        <v>13</v>
      </c>
    </row>
    <row r="26" spans="2:9" ht="14.25" x14ac:dyDescent="0.2">
      <c r="B26" s="21" t="s">
        <v>34</v>
      </c>
      <c r="C26" s="402"/>
      <c r="D26" s="402"/>
      <c r="E26" s="402"/>
      <c r="F26" s="316"/>
      <c r="G26" s="317"/>
      <c r="H26" s="246"/>
      <c r="I26" s="127">
        <f t="shared" si="0"/>
        <v>14</v>
      </c>
    </row>
    <row r="27" spans="2:9" ht="14.25" x14ac:dyDescent="0.2">
      <c r="B27" s="20" t="s">
        <v>35</v>
      </c>
      <c r="C27" s="388"/>
      <c r="D27" s="388"/>
      <c r="E27" s="388"/>
      <c r="F27" s="316"/>
      <c r="G27" s="317"/>
      <c r="H27" s="246"/>
      <c r="I27" s="127">
        <f t="shared" si="0"/>
        <v>15</v>
      </c>
    </row>
    <row r="28" spans="2:9" ht="14.25" x14ac:dyDescent="0.2">
      <c r="B28" s="20" t="s">
        <v>36</v>
      </c>
      <c r="C28" s="388"/>
      <c r="D28" s="388"/>
      <c r="E28" s="388"/>
      <c r="F28" s="316"/>
      <c r="G28" s="317"/>
      <c r="H28" s="246"/>
      <c r="I28" s="127">
        <f t="shared" si="0"/>
        <v>16</v>
      </c>
    </row>
    <row r="29" spans="2:9" ht="14.25" x14ac:dyDescent="0.2">
      <c r="B29" s="20" t="s">
        <v>37</v>
      </c>
      <c r="C29" s="388"/>
      <c r="D29" s="388"/>
      <c r="E29" s="388"/>
      <c r="F29" s="316"/>
      <c r="G29" s="317"/>
      <c r="H29" s="246"/>
      <c r="I29" s="127">
        <f t="shared" si="0"/>
        <v>17</v>
      </c>
    </row>
    <row r="30" spans="2:9" ht="15" thickBot="1" x14ac:dyDescent="0.25">
      <c r="B30" s="20" t="s">
        <v>38</v>
      </c>
      <c r="C30" s="391"/>
      <c r="D30" s="391"/>
      <c r="E30" s="391"/>
      <c r="F30" s="400"/>
      <c r="G30" s="401"/>
      <c r="H30" s="246"/>
      <c r="I30" s="127">
        <f t="shared" si="0"/>
        <v>18</v>
      </c>
    </row>
    <row r="31" spans="2:9" ht="15.75" customHeight="1" thickBot="1" x14ac:dyDescent="0.25">
      <c r="B31" s="92" t="str">
        <f>IF(C19="For Profit", "Leave Blank if For Profit ","IRS 990 Information if Non-Profit")</f>
        <v>IRS 990 Information if Non-Profit</v>
      </c>
      <c r="C31" s="135" t="s">
        <v>39</v>
      </c>
      <c r="D31" s="136" t="s">
        <v>39</v>
      </c>
      <c r="E31" s="137" t="s">
        <v>39</v>
      </c>
      <c r="F31" s="364" t="str">
        <f>+B31&amp;" -- "&amp;"Explain significant changes in space below."</f>
        <v>IRS 990 Information if Non-Profit -- Explain significant changes in space below.</v>
      </c>
      <c r="G31" s="365"/>
      <c r="H31" s="132"/>
      <c r="I31" s="127">
        <f t="shared" si="0"/>
        <v>19</v>
      </c>
    </row>
    <row r="32" spans="2:9" ht="15" customHeight="1" x14ac:dyDescent="0.2">
      <c r="B32" s="22" t="s">
        <v>40</v>
      </c>
      <c r="C32" s="138"/>
      <c r="D32" s="138"/>
      <c r="E32" s="138"/>
      <c r="F32" s="316"/>
      <c r="G32" s="317"/>
      <c r="H32" s="132"/>
      <c r="I32" s="127">
        <f t="shared" si="0"/>
        <v>20</v>
      </c>
    </row>
    <row r="33" spans="1:81" ht="14.25" x14ac:dyDescent="0.2">
      <c r="B33" s="22" t="s">
        <v>41</v>
      </c>
      <c r="C33" s="139"/>
      <c r="D33" s="139"/>
      <c r="E33" s="139"/>
      <c r="F33" s="316"/>
      <c r="G33" s="317"/>
      <c r="H33" s="132"/>
      <c r="I33" s="127">
        <f t="shared" si="0"/>
        <v>21</v>
      </c>
    </row>
    <row r="34" spans="1:81" ht="14.25" x14ac:dyDescent="0.2">
      <c r="B34" s="22" t="s">
        <v>42</v>
      </c>
      <c r="C34" s="139"/>
      <c r="D34" s="139"/>
      <c r="E34" s="139"/>
      <c r="F34" s="316"/>
      <c r="G34" s="317"/>
      <c r="H34" s="132"/>
      <c r="I34" s="127">
        <f t="shared" si="0"/>
        <v>22</v>
      </c>
    </row>
    <row r="35" spans="1:81" ht="14.25" x14ac:dyDescent="0.2">
      <c r="B35" s="22" t="s">
        <v>43</v>
      </c>
      <c r="C35" s="140">
        <f>+C33-C34</f>
        <v>0</v>
      </c>
      <c r="D35" s="140">
        <f>+D33-D34</f>
        <v>0</v>
      </c>
      <c r="E35" s="140">
        <f>+E33-E34</f>
        <v>0</v>
      </c>
      <c r="F35" s="316"/>
      <c r="G35" s="317"/>
      <c r="H35" s="132"/>
      <c r="I35" s="127">
        <f t="shared" si="0"/>
        <v>23</v>
      </c>
    </row>
    <row r="36" spans="1:81" ht="14.25" x14ac:dyDescent="0.2">
      <c r="B36" s="22" t="s">
        <v>44</v>
      </c>
      <c r="C36" s="139"/>
      <c r="D36" s="139"/>
      <c r="E36" s="139"/>
      <c r="F36" s="316"/>
      <c r="G36" s="317"/>
      <c r="H36" s="132"/>
      <c r="I36" s="127">
        <f t="shared" si="0"/>
        <v>24</v>
      </c>
    </row>
    <row r="37" spans="1:81" ht="18" customHeight="1" x14ac:dyDescent="0.2">
      <c r="B37" s="22" t="s">
        <v>45</v>
      </c>
      <c r="C37" s="139"/>
      <c r="D37" s="139"/>
      <c r="E37" s="139"/>
      <c r="F37" s="316"/>
      <c r="G37" s="317"/>
      <c r="H37" s="132"/>
      <c r="I37" s="127">
        <f t="shared" si="0"/>
        <v>25</v>
      </c>
    </row>
    <row r="38" spans="1:81" ht="14.25" x14ac:dyDescent="0.2">
      <c r="B38" s="22" t="s">
        <v>46</v>
      </c>
      <c r="C38" s="139"/>
      <c r="D38" s="139"/>
      <c r="E38" s="139"/>
      <c r="F38" s="316"/>
      <c r="G38" s="317"/>
      <c r="H38" s="132"/>
      <c r="I38" s="127">
        <f t="shared" si="0"/>
        <v>26</v>
      </c>
    </row>
    <row r="39" spans="1:81" ht="15" customHeight="1" x14ac:dyDescent="0.2">
      <c r="B39" s="409" t="s">
        <v>374</v>
      </c>
      <c r="C39" s="347" t="s">
        <v>367</v>
      </c>
      <c r="D39" s="347" t="s">
        <v>368</v>
      </c>
      <c r="E39" s="347" t="s">
        <v>369</v>
      </c>
      <c r="F39" s="328" t="s">
        <v>376</v>
      </c>
      <c r="G39" s="329"/>
      <c r="H39" s="132"/>
      <c r="I39" s="127">
        <f t="shared" si="0"/>
        <v>27</v>
      </c>
    </row>
    <row r="40" spans="1:81" ht="28.5" customHeight="1" x14ac:dyDescent="0.2">
      <c r="B40" s="410"/>
      <c r="C40" s="348"/>
      <c r="D40" s="348"/>
      <c r="E40" s="348"/>
      <c r="F40" s="330"/>
      <c r="G40" s="331"/>
      <c r="H40" s="132"/>
      <c r="I40" s="127">
        <f t="shared" si="0"/>
        <v>28</v>
      </c>
    </row>
    <row r="41" spans="1:81" ht="14.25" x14ac:dyDescent="0.2">
      <c r="B41" s="107"/>
      <c r="C41" s="257"/>
      <c r="D41" s="257"/>
      <c r="E41" s="257"/>
      <c r="F41" s="424"/>
      <c r="G41" s="425"/>
      <c r="H41" s="132"/>
      <c r="I41" s="127">
        <f t="shared" si="0"/>
        <v>29</v>
      </c>
    </row>
    <row r="42" spans="1:81" ht="14.25" x14ac:dyDescent="0.2">
      <c r="B42" s="107"/>
      <c r="C42" s="257"/>
      <c r="D42" s="257"/>
      <c r="E42" s="257"/>
      <c r="F42" s="426"/>
      <c r="G42" s="427"/>
      <c r="H42" s="132"/>
      <c r="I42" s="127">
        <f t="shared" si="0"/>
        <v>30</v>
      </c>
    </row>
    <row r="43" spans="1:81" ht="14.25" x14ac:dyDescent="0.2">
      <c r="B43" s="107"/>
      <c r="C43" s="257"/>
      <c r="D43" s="257"/>
      <c r="E43" s="257"/>
      <c r="F43" s="426"/>
      <c r="G43" s="427"/>
      <c r="H43" s="132"/>
      <c r="I43" s="127">
        <f t="shared" si="0"/>
        <v>31</v>
      </c>
    </row>
    <row r="44" spans="1:81" ht="14.25" x14ac:dyDescent="0.2">
      <c r="B44" s="107"/>
      <c r="C44" s="257"/>
      <c r="D44" s="257"/>
      <c r="E44" s="257"/>
      <c r="F44" s="426"/>
      <c r="G44" s="427"/>
      <c r="H44" s="132"/>
      <c r="I44" s="127">
        <f t="shared" si="0"/>
        <v>32</v>
      </c>
    </row>
    <row r="45" spans="1:81" ht="14.25" x14ac:dyDescent="0.2">
      <c r="B45" s="107"/>
      <c r="C45" s="257"/>
      <c r="D45" s="257"/>
      <c r="E45" s="257"/>
      <c r="F45" s="428"/>
      <c r="G45" s="429"/>
      <c r="H45" s="132"/>
      <c r="I45" s="127">
        <f t="shared" si="0"/>
        <v>33</v>
      </c>
    </row>
    <row r="46" spans="1:81" ht="15" customHeight="1" x14ac:dyDescent="0.2">
      <c r="B46" s="141" t="s">
        <v>375</v>
      </c>
      <c r="C46" s="142" t="s">
        <v>47</v>
      </c>
      <c r="D46" s="142" t="s">
        <v>48</v>
      </c>
      <c r="E46" s="142" t="s">
        <v>49</v>
      </c>
      <c r="F46" s="411" t="s">
        <v>377</v>
      </c>
      <c r="G46" s="412"/>
      <c r="H46" s="132"/>
      <c r="I46" s="127">
        <f t="shared" si="0"/>
        <v>34</v>
      </c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4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BD46" s="143"/>
      <c r="BE46" s="143"/>
      <c r="BF46" s="143"/>
      <c r="BG46" s="143"/>
      <c r="BH46" s="143"/>
      <c r="BI46" s="143"/>
      <c r="BJ46" s="143"/>
      <c r="BK46" s="143"/>
      <c r="BL46" s="143"/>
      <c r="BM46" s="143"/>
      <c r="BN46" s="143"/>
      <c r="BO46" s="143"/>
      <c r="BP46" s="143"/>
      <c r="BQ46" s="143"/>
      <c r="BR46" s="143"/>
      <c r="BS46" s="143"/>
      <c r="BT46" s="143"/>
      <c r="BU46" s="143"/>
      <c r="BV46" s="143"/>
      <c r="BW46" s="143"/>
      <c r="BX46" s="143"/>
      <c r="BY46" s="143"/>
      <c r="BZ46" s="143"/>
      <c r="CA46" s="143"/>
      <c r="CB46" s="143"/>
      <c r="CC46" s="143"/>
    </row>
    <row r="47" spans="1:81" ht="15" customHeight="1" x14ac:dyDescent="0.2">
      <c r="A47" s="403" t="s">
        <v>50</v>
      </c>
      <c r="B47" s="56" t="str">
        <f>" Fund: "&amp;+C96&amp;"; "&amp;+Application!B5&amp;"; "&amp; "Unit Cost = $"&amp;+E109</f>
        <v xml:space="preserve"> Fund: Drop Down Menu;  Program #1; Unit Cost = $0</v>
      </c>
      <c r="C47" s="145">
        <f>+C112</f>
        <v>0</v>
      </c>
      <c r="D47" s="145">
        <f>+D112</f>
        <v>0</v>
      </c>
      <c r="E47" s="145">
        <f>+E112</f>
        <v>0</v>
      </c>
      <c r="F47" s="338"/>
      <c r="G47" s="339"/>
      <c r="H47" s="132"/>
      <c r="I47" s="127">
        <f t="shared" si="0"/>
        <v>35</v>
      </c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4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BD47" s="143"/>
      <c r="BE47" s="143"/>
      <c r="BL47" s="143"/>
      <c r="BM47" s="143"/>
      <c r="BN47" s="143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3"/>
      <c r="BZ47" s="143"/>
      <c r="CA47" s="143"/>
      <c r="CB47" s="143"/>
      <c r="CC47" s="143"/>
    </row>
    <row r="48" spans="1:81" ht="14.25" x14ac:dyDescent="0.2">
      <c r="A48" s="403"/>
      <c r="B48" s="56" t="str">
        <f>" Fund: "&amp;+C151&amp;"; "&amp;+Application!B6&amp;"; "&amp; "Unit Cost = $"&amp;+E164</f>
        <v xml:space="preserve"> Fund: Drop Down Menu;  Program #2; Unit Cost = $0</v>
      </c>
      <c r="C48" s="145">
        <f>+C167</f>
        <v>0</v>
      </c>
      <c r="D48" s="145">
        <f>+D167</f>
        <v>0</v>
      </c>
      <c r="E48" s="145">
        <f>+E167</f>
        <v>0</v>
      </c>
      <c r="F48" s="340"/>
      <c r="G48" s="341"/>
      <c r="H48" s="132"/>
      <c r="I48" s="127">
        <f t="shared" si="0"/>
        <v>36</v>
      </c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4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L48" s="143"/>
      <c r="BM48" s="143"/>
      <c r="BN48" s="143"/>
      <c r="BO48" s="143"/>
      <c r="BP48" s="143"/>
      <c r="BQ48" s="143"/>
      <c r="BR48" s="143"/>
      <c r="BS48" s="143"/>
      <c r="BT48" s="143"/>
      <c r="BU48" s="143"/>
      <c r="BV48" s="143"/>
      <c r="BW48" s="143"/>
      <c r="BX48" s="143"/>
      <c r="BY48" s="143"/>
      <c r="BZ48" s="143"/>
      <c r="CA48" s="143"/>
      <c r="CB48" s="143"/>
      <c r="CC48" s="143"/>
    </row>
    <row r="49" spans="1:81" ht="14.25" x14ac:dyDescent="0.2">
      <c r="A49" s="403"/>
      <c r="B49" s="56" t="str">
        <f>" Fund: "&amp;+C206&amp;"; "&amp;+Application!B7&amp;"; "&amp; "Unit Cost = $"&amp;+E219</f>
        <v xml:space="preserve"> Fund: Drop Down Menu;  Program #3; Unit Cost = $0</v>
      </c>
      <c r="C49" s="145">
        <f>+C222</f>
        <v>0</v>
      </c>
      <c r="D49" s="145">
        <f>+D222</f>
        <v>0</v>
      </c>
      <c r="E49" s="145">
        <f>+E222</f>
        <v>0</v>
      </c>
      <c r="F49" s="340"/>
      <c r="G49" s="341"/>
      <c r="H49" s="132"/>
      <c r="I49" s="127">
        <f t="shared" si="0"/>
        <v>37</v>
      </c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4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L49" s="143"/>
      <c r="BM49" s="143"/>
      <c r="BN49" s="143"/>
      <c r="BO49" s="143"/>
      <c r="BP49" s="143"/>
      <c r="BQ49" s="143"/>
      <c r="BR49" s="143"/>
      <c r="BS49" s="143"/>
      <c r="BT49" s="143"/>
      <c r="BU49" s="143"/>
      <c r="BV49" s="143"/>
      <c r="BW49" s="143"/>
      <c r="BX49" s="143"/>
      <c r="BY49" s="143"/>
      <c r="BZ49" s="143"/>
      <c r="CA49" s="143"/>
      <c r="CB49" s="143"/>
      <c r="CC49" s="143"/>
    </row>
    <row r="50" spans="1:81" ht="14.25" x14ac:dyDescent="0.2">
      <c r="A50" s="403"/>
      <c r="B50" s="56" t="str">
        <f>+" Fund: "&amp;+C261&amp;"; "&amp;+Application!B8&amp;"; "&amp; "Unit Cost = $"&amp;+E274</f>
        <v xml:space="preserve"> Fund: Drop Down Menu;  Program #4; Unit Cost = $0</v>
      </c>
      <c r="C50" s="145">
        <f>+C277</f>
        <v>0</v>
      </c>
      <c r="D50" s="145">
        <f>+D277</f>
        <v>0</v>
      </c>
      <c r="E50" s="145">
        <f>+E277</f>
        <v>0</v>
      </c>
      <c r="F50" s="340"/>
      <c r="G50" s="341"/>
      <c r="H50" s="132"/>
      <c r="I50" s="127">
        <f t="shared" si="0"/>
        <v>38</v>
      </c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4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L50" s="143"/>
      <c r="BM50" s="143"/>
      <c r="BN50" s="143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3"/>
      <c r="BZ50" s="143"/>
      <c r="CA50" s="143"/>
      <c r="CB50" s="143"/>
      <c r="CC50" s="143"/>
    </row>
    <row r="51" spans="1:81" ht="14.25" x14ac:dyDescent="0.2">
      <c r="A51" s="403"/>
      <c r="B51" s="56" t="str">
        <f>" Fund: "&amp;+C316&amp;"; "&amp;+Application!B9&amp;"; "&amp; "Unit Cost = $"&amp;+E329</f>
        <v xml:space="preserve"> Fund: Drop Down Menu;  Program #5; Unit Cost = $0</v>
      </c>
      <c r="C51" s="145">
        <f>+C332</f>
        <v>0</v>
      </c>
      <c r="D51" s="145">
        <f>+D332</f>
        <v>0</v>
      </c>
      <c r="E51" s="145">
        <f>+E332</f>
        <v>0</v>
      </c>
      <c r="F51" s="340"/>
      <c r="G51" s="341"/>
      <c r="H51" s="132"/>
      <c r="I51" s="127">
        <f t="shared" si="0"/>
        <v>39</v>
      </c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4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  <c r="BI51" s="143"/>
      <c r="BJ51" s="143"/>
      <c r="BK51" s="143"/>
      <c r="BL51" s="143"/>
      <c r="BM51" s="143"/>
      <c r="BN51" s="143"/>
      <c r="BO51" s="143"/>
      <c r="BP51" s="143"/>
      <c r="BQ51" s="143"/>
      <c r="BR51" s="143"/>
      <c r="BS51" s="143"/>
      <c r="BT51" s="143"/>
      <c r="BU51" s="143"/>
      <c r="BV51" s="143"/>
      <c r="BW51" s="143"/>
      <c r="BX51" s="143"/>
      <c r="BY51" s="143"/>
      <c r="BZ51" s="143"/>
      <c r="CA51" s="143"/>
      <c r="CB51" s="143"/>
      <c r="CC51" s="143"/>
    </row>
    <row r="52" spans="1:81" ht="14.25" x14ac:dyDescent="0.2">
      <c r="A52" s="403"/>
      <c r="B52" s="56" t="str">
        <f>" Fund: "&amp;+C371&amp;"; "&amp;+Application!B10&amp;"; "&amp; "Unit Cost = $"&amp;+E384</f>
        <v xml:space="preserve"> Fund: Drop Down Menu;  Program #6; Unit Cost = $0</v>
      </c>
      <c r="C52" s="145">
        <f>+C387</f>
        <v>0</v>
      </c>
      <c r="D52" s="145">
        <f>+D387</f>
        <v>0</v>
      </c>
      <c r="E52" s="145">
        <f>+E387</f>
        <v>0</v>
      </c>
      <c r="F52" s="342"/>
      <c r="G52" s="343"/>
      <c r="H52" s="132"/>
      <c r="I52" s="127">
        <f t="shared" si="0"/>
        <v>40</v>
      </c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4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  <c r="BM52" s="143"/>
      <c r="BN52" s="143"/>
      <c r="BO52" s="143"/>
      <c r="BP52" s="143"/>
      <c r="BQ52" s="143"/>
      <c r="BR52" s="143"/>
      <c r="BS52" s="143"/>
      <c r="BT52" s="143"/>
      <c r="BU52" s="143"/>
      <c r="BV52" s="143"/>
      <c r="BW52" s="143"/>
      <c r="BX52" s="143"/>
      <c r="BY52" s="143"/>
      <c r="BZ52" s="143"/>
      <c r="CA52" s="143"/>
      <c r="CB52" s="143"/>
      <c r="CC52" s="143"/>
    </row>
    <row r="53" spans="1:81" ht="14.25" x14ac:dyDescent="0.2">
      <c r="B53" s="141" t="s">
        <v>51</v>
      </c>
      <c r="C53" s="146">
        <f>SUM(C47:C52)</f>
        <v>0</v>
      </c>
      <c r="D53" s="146">
        <f>SUM(D47:D52)</f>
        <v>0</v>
      </c>
      <c r="E53" s="146">
        <f>SUM(E47:E52)</f>
        <v>0</v>
      </c>
      <c r="F53" s="420"/>
      <c r="G53" s="421"/>
      <c r="H53" s="132"/>
      <c r="I53" s="127">
        <f t="shared" si="0"/>
        <v>41</v>
      </c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4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3"/>
      <c r="BN53" s="143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3"/>
      <c r="BZ53" s="143"/>
      <c r="CA53" s="143"/>
      <c r="CB53" s="143"/>
      <c r="CC53" s="143"/>
    </row>
    <row r="54" spans="1:81" ht="15.75" customHeight="1" x14ac:dyDescent="0.2">
      <c r="A54" s="404" t="s">
        <v>52</v>
      </c>
      <c r="B54" s="56" t="str">
        <f t="shared" ref="B54:B59" si="1">+B47</f>
        <v xml:space="preserve"> Fund: Drop Down Menu;  Program #1; Unit Cost = $0</v>
      </c>
      <c r="C54" s="145">
        <f>+C115</f>
        <v>0</v>
      </c>
      <c r="D54" s="145">
        <f>+D115</f>
        <v>0</v>
      </c>
      <c r="E54" s="145">
        <f>+E115</f>
        <v>0</v>
      </c>
      <c r="F54" s="415"/>
      <c r="G54" s="416"/>
      <c r="H54" s="132"/>
      <c r="I54" s="127">
        <f t="shared" si="0"/>
        <v>42</v>
      </c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4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3"/>
      <c r="BG54" s="143"/>
      <c r="BH54" s="143"/>
      <c r="BI54" s="143"/>
      <c r="BJ54" s="143"/>
      <c r="BK54" s="143"/>
      <c r="BL54" s="143"/>
      <c r="BM54" s="143"/>
      <c r="BN54" s="143"/>
      <c r="BO54" s="143"/>
      <c r="BP54" s="143"/>
      <c r="BQ54" s="143"/>
      <c r="BR54" s="143"/>
      <c r="BS54" s="143"/>
      <c r="BT54" s="143"/>
      <c r="BU54" s="143"/>
      <c r="BV54" s="143"/>
      <c r="BW54" s="143"/>
      <c r="BX54" s="143"/>
      <c r="BY54" s="143"/>
      <c r="BZ54" s="143"/>
      <c r="CA54" s="143"/>
      <c r="CB54" s="143"/>
      <c r="CC54" s="143"/>
    </row>
    <row r="55" spans="1:81" ht="14.25" x14ac:dyDescent="0.2">
      <c r="A55" s="404"/>
      <c r="B55" s="56" t="str">
        <f t="shared" si="1"/>
        <v xml:space="preserve"> Fund: Drop Down Menu;  Program #2; Unit Cost = $0</v>
      </c>
      <c r="C55" s="145">
        <f>+C170</f>
        <v>0</v>
      </c>
      <c r="D55" s="145">
        <f>+D170</f>
        <v>0</v>
      </c>
      <c r="E55" s="145">
        <f>+E170</f>
        <v>0</v>
      </c>
      <c r="F55" s="345"/>
      <c r="G55" s="417"/>
      <c r="H55" s="132"/>
      <c r="I55" s="127">
        <f t="shared" si="0"/>
        <v>43</v>
      </c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4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3"/>
      <c r="BB55" s="143"/>
      <c r="BC55" s="143"/>
      <c r="BD55" s="143"/>
      <c r="BE55" s="143"/>
      <c r="BF55" s="143"/>
      <c r="BG55" s="143"/>
      <c r="BH55" s="143"/>
      <c r="BI55" s="143"/>
      <c r="BJ55" s="143"/>
      <c r="BK55" s="143"/>
      <c r="BL55" s="143"/>
      <c r="BM55" s="143"/>
      <c r="BN55" s="143"/>
      <c r="BO55" s="143"/>
      <c r="BP55" s="143"/>
      <c r="BQ55" s="143"/>
      <c r="BR55" s="143"/>
      <c r="BS55" s="143"/>
      <c r="BT55" s="143"/>
      <c r="BU55" s="143"/>
      <c r="BV55" s="143"/>
      <c r="BW55" s="143"/>
      <c r="BX55" s="143"/>
      <c r="BY55" s="143"/>
      <c r="BZ55" s="143"/>
      <c r="CA55" s="143"/>
      <c r="CB55" s="143"/>
      <c r="CC55" s="143"/>
    </row>
    <row r="56" spans="1:81" ht="14.25" x14ac:dyDescent="0.2">
      <c r="A56" s="404"/>
      <c r="B56" s="56" t="str">
        <f t="shared" si="1"/>
        <v xml:space="preserve"> Fund: Drop Down Menu;  Program #3; Unit Cost = $0</v>
      </c>
      <c r="C56" s="145">
        <f>+C225</f>
        <v>0</v>
      </c>
      <c r="D56" s="145">
        <f>+D225</f>
        <v>0</v>
      </c>
      <c r="E56" s="145">
        <f>+E225</f>
        <v>0</v>
      </c>
      <c r="F56" s="345"/>
      <c r="G56" s="417"/>
      <c r="H56" s="132"/>
      <c r="I56" s="127">
        <f t="shared" si="0"/>
        <v>44</v>
      </c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4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3"/>
      <c r="AP56" s="143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3"/>
      <c r="BB56" s="143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3"/>
      <c r="BN56" s="143"/>
      <c r="BO56" s="143"/>
      <c r="BP56" s="143"/>
      <c r="BQ56" s="143"/>
      <c r="BR56" s="143"/>
      <c r="BS56" s="143"/>
      <c r="BT56" s="143"/>
      <c r="BU56" s="143"/>
      <c r="BV56" s="143"/>
      <c r="BW56" s="143"/>
      <c r="BX56" s="143"/>
      <c r="BY56" s="143"/>
      <c r="BZ56" s="143"/>
      <c r="CA56" s="143"/>
      <c r="CB56" s="143"/>
      <c r="CC56" s="143"/>
    </row>
    <row r="57" spans="1:81" ht="14.25" x14ac:dyDescent="0.2">
      <c r="A57" s="404"/>
      <c r="B57" s="56" t="str">
        <f t="shared" si="1"/>
        <v xml:space="preserve"> Fund: Drop Down Menu;  Program #4; Unit Cost = $0</v>
      </c>
      <c r="C57" s="145">
        <f>+C280</f>
        <v>0</v>
      </c>
      <c r="D57" s="145">
        <f>+D280</f>
        <v>0</v>
      </c>
      <c r="E57" s="145">
        <f>+E280</f>
        <v>0</v>
      </c>
      <c r="F57" s="345"/>
      <c r="G57" s="417"/>
      <c r="H57" s="132"/>
      <c r="I57" s="127">
        <f t="shared" si="0"/>
        <v>45</v>
      </c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4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  <c r="AR57" s="143"/>
      <c r="AS57" s="143"/>
      <c r="AT57" s="143"/>
      <c r="AU57" s="143"/>
      <c r="AV57" s="143"/>
      <c r="AW57" s="143"/>
      <c r="AX57" s="143"/>
      <c r="AY57" s="143"/>
      <c r="AZ57" s="143"/>
      <c r="BA57" s="143"/>
      <c r="BB57" s="143"/>
      <c r="BC57" s="143"/>
      <c r="BD57" s="143"/>
      <c r="BE57" s="143"/>
      <c r="BF57" s="143"/>
      <c r="BG57" s="143"/>
      <c r="BH57" s="143"/>
      <c r="BI57" s="143"/>
      <c r="BJ57" s="143"/>
      <c r="BK57" s="143"/>
      <c r="BL57" s="143"/>
      <c r="BM57" s="143"/>
      <c r="BN57" s="143"/>
      <c r="BO57" s="143"/>
      <c r="BP57" s="143"/>
      <c r="BQ57" s="143"/>
      <c r="BR57" s="143"/>
      <c r="BS57" s="143"/>
      <c r="BT57" s="143"/>
      <c r="BU57" s="143"/>
      <c r="BV57" s="143"/>
      <c r="BW57" s="143"/>
      <c r="BX57" s="143"/>
      <c r="BY57" s="143"/>
      <c r="BZ57" s="143"/>
      <c r="CA57" s="143"/>
      <c r="CB57" s="143"/>
      <c r="CC57" s="143"/>
    </row>
    <row r="58" spans="1:81" ht="14.25" x14ac:dyDescent="0.2">
      <c r="A58" s="404"/>
      <c r="B58" s="56" t="str">
        <f t="shared" si="1"/>
        <v xml:space="preserve"> Fund: Drop Down Menu;  Program #5; Unit Cost = $0</v>
      </c>
      <c r="C58" s="145">
        <f>+C335</f>
        <v>0</v>
      </c>
      <c r="D58" s="145">
        <f>+D335</f>
        <v>0</v>
      </c>
      <c r="E58" s="145">
        <f>+E335</f>
        <v>0</v>
      </c>
      <c r="F58" s="345"/>
      <c r="G58" s="417"/>
      <c r="H58" s="132"/>
      <c r="I58" s="127">
        <f t="shared" si="0"/>
        <v>46</v>
      </c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4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  <c r="AM58" s="143"/>
      <c r="AN58" s="143"/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G58" s="143"/>
      <c r="BH58" s="143"/>
      <c r="BI58" s="143"/>
      <c r="BJ58" s="143"/>
      <c r="BK58" s="143"/>
      <c r="BL58" s="143"/>
      <c r="BM58" s="143"/>
      <c r="BN58" s="143"/>
      <c r="BO58" s="143"/>
      <c r="BP58" s="143"/>
      <c r="BQ58" s="143"/>
      <c r="BR58" s="143"/>
      <c r="BS58" s="143"/>
      <c r="BT58" s="143"/>
      <c r="BU58" s="143"/>
      <c r="BV58" s="143"/>
      <c r="BW58" s="143"/>
      <c r="BX58" s="143"/>
      <c r="BY58" s="143"/>
      <c r="BZ58" s="143"/>
      <c r="CA58" s="143"/>
      <c r="CB58" s="143"/>
      <c r="CC58" s="143"/>
    </row>
    <row r="59" spans="1:81" ht="14.25" x14ac:dyDescent="0.2">
      <c r="A59" s="404"/>
      <c r="B59" s="56" t="str">
        <f t="shared" si="1"/>
        <v xml:space="preserve"> Fund: Drop Down Menu;  Program #6; Unit Cost = $0</v>
      </c>
      <c r="C59" s="145">
        <f>+C390</f>
        <v>0</v>
      </c>
      <c r="D59" s="145">
        <f>+D390</f>
        <v>0</v>
      </c>
      <c r="E59" s="145">
        <f>+E390</f>
        <v>0</v>
      </c>
      <c r="F59" s="418"/>
      <c r="G59" s="419"/>
      <c r="H59" s="132"/>
      <c r="I59" s="127">
        <f t="shared" si="0"/>
        <v>47</v>
      </c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4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  <c r="AK59" s="143"/>
      <c r="AL59" s="143"/>
      <c r="AM59" s="143"/>
      <c r="AN59" s="143"/>
      <c r="AO59" s="143"/>
      <c r="AP59" s="143"/>
      <c r="AQ59" s="143"/>
      <c r="AR59" s="143"/>
      <c r="AS59" s="143"/>
      <c r="AT59" s="143"/>
      <c r="AU59" s="143"/>
      <c r="AV59" s="143"/>
      <c r="AW59" s="143"/>
      <c r="AX59" s="143"/>
      <c r="AY59" s="143"/>
      <c r="AZ59" s="143"/>
      <c r="BA59" s="143"/>
      <c r="BB59" s="143"/>
      <c r="BC59" s="143"/>
      <c r="BD59" s="143"/>
      <c r="BE59" s="143"/>
      <c r="BF59" s="143"/>
      <c r="BG59" s="143"/>
      <c r="BH59" s="143"/>
      <c r="BI59" s="143"/>
      <c r="BJ59" s="143"/>
      <c r="BK59" s="143"/>
      <c r="BL59" s="143"/>
      <c r="BM59" s="143"/>
      <c r="BN59" s="143"/>
      <c r="BO59" s="143"/>
      <c r="BP59" s="143"/>
      <c r="BQ59" s="143"/>
      <c r="BR59" s="143"/>
      <c r="BS59" s="143"/>
      <c r="BT59" s="143"/>
      <c r="BU59" s="143"/>
      <c r="BV59" s="143"/>
      <c r="BW59" s="143"/>
      <c r="BX59" s="143"/>
      <c r="BY59" s="143"/>
      <c r="BZ59" s="143"/>
      <c r="CA59" s="143"/>
      <c r="CB59" s="143"/>
      <c r="CC59" s="143"/>
    </row>
    <row r="60" spans="1:81" ht="14.25" x14ac:dyDescent="0.2">
      <c r="B60" s="141" t="s">
        <v>53</v>
      </c>
      <c r="C60" s="146">
        <f>SUM(C54:C59)</f>
        <v>0</v>
      </c>
      <c r="D60" s="146">
        <f>SUM(D54:D59)</f>
        <v>0</v>
      </c>
      <c r="E60" s="146">
        <f>SUM(E54:E59)</f>
        <v>0</v>
      </c>
      <c r="F60" s="420"/>
      <c r="G60" s="421"/>
      <c r="H60" s="132"/>
      <c r="I60" s="127">
        <f t="shared" si="0"/>
        <v>48</v>
      </c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4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  <c r="AL60" s="143"/>
      <c r="AM60" s="143"/>
      <c r="AN60" s="143"/>
      <c r="AO60" s="143"/>
      <c r="AP60" s="143"/>
      <c r="AQ60" s="143"/>
      <c r="AR60" s="143"/>
      <c r="AS60" s="143"/>
      <c r="AT60" s="143"/>
      <c r="AU60" s="143"/>
      <c r="AV60" s="143"/>
      <c r="AW60" s="143"/>
      <c r="AX60" s="143"/>
      <c r="AY60" s="143"/>
      <c r="AZ60" s="143"/>
      <c r="BA60" s="143"/>
      <c r="BB60" s="143"/>
      <c r="BC60" s="143"/>
      <c r="BD60" s="143"/>
      <c r="BE60" s="143"/>
      <c r="BF60" s="143"/>
      <c r="BG60" s="143"/>
      <c r="BH60" s="143"/>
      <c r="BI60" s="143"/>
      <c r="BJ60" s="143"/>
      <c r="BK60" s="143"/>
      <c r="BL60" s="143"/>
      <c r="BM60" s="143"/>
      <c r="BN60" s="143"/>
      <c r="BO60" s="143"/>
      <c r="BP60" s="143"/>
      <c r="BQ60" s="143"/>
      <c r="BR60" s="143"/>
      <c r="BS60" s="143"/>
      <c r="BT60" s="143"/>
      <c r="BU60" s="143"/>
      <c r="BV60" s="143"/>
      <c r="BW60" s="143"/>
      <c r="BX60" s="143"/>
      <c r="BY60" s="143"/>
      <c r="BZ60" s="143"/>
      <c r="CA60" s="143"/>
      <c r="CB60" s="143"/>
      <c r="CC60" s="143"/>
    </row>
    <row r="61" spans="1:81" ht="15.75" customHeight="1" x14ac:dyDescent="0.2">
      <c r="A61" s="403" t="s">
        <v>54</v>
      </c>
      <c r="B61" s="56" t="str">
        <f t="shared" ref="B61:B66" si="2">+B54</f>
        <v xml:space="preserve"> Fund: Drop Down Menu;  Program #1; Unit Cost = $0</v>
      </c>
      <c r="C61" s="145">
        <f>+C118</f>
        <v>0</v>
      </c>
      <c r="D61" s="145">
        <f>+D118</f>
        <v>0</v>
      </c>
      <c r="E61" s="145">
        <f>+E118</f>
        <v>0</v>
      </c>
      <c r="F61" s="405"/>
      <c r="G61" s="406"/>
      <c r="H61" s="132"/>
      <c r="I61" s="127">
        <f t="shared" si="0"/>
        <v>49</v>
      </c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4"/>
      <c r="AA61" s="143"/>
      <c r="AB61" s="143"/>
      <c r="AC61" s="143"/>
      <c r="AD61" s="143"/>
      <c r="AE61" s="143"/>
      <c r="AF61" s="143"/>
      <c r="AG61" s="143"/>
      <c r="AH61" s="143"/>
      <c r="AI61" s="143"/>
      <c r="AJ61" s="143"/>
      <c r="AK61" s="143"/>
      <c r="AL61" s="143"/>
      <c r="AM61" s="143"/>
      <c r="AN61" s="143"/>
      <c r="AO61" s="143"/>
      <c r="AP61" s="143"/>
      <c r="AQ61" s="143"/>
      <c r="AR61" s="143"/>
      <c r="AS61" s="143"/>
      <c r="AT61" s="143"/>
      <c r="AU61" s="143"/>
      <c r="AV61" s="143"/>
      <c r="AW61" s="143"/>
      <c r="AX61" s="143"/>
      <c r="AY61" s="143"/>
      <c r="AZ61" s="143"/>
      <c r="BA61" s="143"/>
      <c r="BB61" s="143"/>
      <c r="BC61" s="143"/>
      <c r="BD61" s="143"/>
      <c r="BE61" s="143"/>
      <c r="BF61" s="143"/>
      <c r="BG61" s="143"/>
      <c r="BH61" s="143"/>
      <c r="BI61" s="143"/>
      <c r="BJ61" s="143"/>
      <c r="BK61" s="143"/>
      <c r="BL61" s="143"/>
      <c r="BM61" s="143"/>
      <c r="BN61" s="143"/>
      <c r="BO61" s="143"/>
      <c r="BP61" s="143"/>
      <c r="BQ61" s="143"/>
      <c r="BR61" s="143"/>
      <c r="BS61" s="143"/>
      <c r="BT61" s="143"/>
      <c r="BU61" s="143"/>
      <c r="BV61" s="143"/>
      <c r="BW61" s="143"/>
      <c r="BX61" s="143"/>
      <c r="BY61" s="143"/>
      <c r="BZ61" s="143"/>
      <c r="CA61" s="143"/>
      <c r="CB61" s="143"/>
      <c r="CC61" s="143"/>
    </row>
    <row r="62" spans="1:81" ht="14.25" x14ac:dyDescent="0.2">
      <c r="A62" s="403"/>
      <c r="B62" s="56" t="str">
        <f t="shared" si="2"/>
        <v xml:space="preserve"> Fund: Drop Down Menu;  Program #2; Unit Cost = $0</v>
      </c>
      <c r="C62" s="145">
        <f>+C173</f>
        <v>0</v>
      </c>
      <c r="D62" s="145">
        <f>+D173</f>
        <v>0</v>
      </c>
      <c r="E62" s="145">
        <f>+E173</f>
        <v>0</v>
      </c>
      <c r="F62" s="295"/>
      <c r="G62" s="407"/>
      <c r="H62" s="132"/>
      <c r="I62" s="127">
        <f t="shared" si="0"/>
        <v>50</v>
      </c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4"/>
      <c r="AA62" s="143"/>
      <c r="AB62" s="143"/>
      <c r="AC62" s="143"/>
      <c r="AD62" s="143"/>
      <c r="AE62" s="143"/>
      <c r="AF62" s="143"/>
      <c r="AG62" s="143"/>
      <c r="AH62" s="143"/>
      <c r="AI62" s="143"/>
      <c r="AJ62" s="143"/>
      <c r="AK62" s="143"/>
      <c r="AL62" s="143"/>
      <c r="AM62" s="143"/>
      <c r="AN62" s="143"/>
      <c r="AO62" s="143"/>
      <c r="AP62" s="143"/>
      <c r="AQ62" s="143"/>
      <c r="AR62" s="143"/>
      <c r="AS62" s="143"/>
      <c r="AT62" s="143"/>
      <c r="AU62" s="143"/>
      <c r="AV62" s="143"/>
      <c r="AW62" s="143"/>
      <c r="AX62" s="143"/>
      <c r="AY62" s="143"/>
      <c r="AZ62" s="143"/>
      <c r="BA62" s="143"/>
      <c r="BB62" s="143"/>
      <c r="BC62" s="143"/>
      <c r="BD62" s="143"/>
      <c r="BE62" s="143"/>
      <c r="BF62" s="143"/>
      <c r="BG62" s="143"/>
      <c r="BH62" s="143"/>
      <c r="BI62" s="143"/>
      <c r="BJ62" s="143"/>
      <c r="BK62" s="143"/>
      <c r="BL62" s="143"/>
      <c r="BM62" s="143"/>
      <c r="BN62" s="143"/>
      <c r="BO62" s="143"/>
      <c r="BP62" s="143"/>
      <c r="BQ62" s="143"/>
      <c r="BR62" s="143"/>
      <c r="BS62" s="143"/>
      <c r="BT62" s="143"/>
      <c r="BU62" s="143"/>
      <c r="BV62" s="143"/>
      <c r="BW62" s="143"/>
      <c r="BX62" s="143"/>
      <c r="BY62" s="143"/>
      <c r="BZ62" s="143"/>
      <c r="CA62" s="143"/>
      <c r="CB62" s="143"/>
      <c r="CC62" s="143"/>
    </row>
    <row r="63" spans="1:81" ht="14.25" x14ac:dyDescent="0.2">
      <c r="A63" s="403"/>
      <c r="B63" s="56" t="str">
        <f t="shared" si="2"/>
        <v xml:space="preserve"> Fund: Drop Down Menu;  Program #3; Unit Cost = $0</v>
      </c>
      <c r="C63" s="145">
        <f>+C228</f>
        <v>0</v>
      </c>
      <c r="D63" s="145">
        <f>+D228</f>
        <v>0</v>
      </c>
      <c r="E63" s="145">
        <f>+E228</f>
        <v>0</v>
      </c>
      <c r="F63" s="295"/>
      <c r="G63" s="407"/>
      <c r="H63" s="132"/>
      <c r="I63" s="127">
        <f t="shared" si="0"/>
        <v>51</v>
      </c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4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  <c r="AK63" s="143"/>
      <c r="AL63" s="143"/>
      <c r="AM63" s="143"/>
      <c r="AN63" s="143"/>
      <c r="AO63" s="143"/>
      <c r="AP63" s="143"/>
      <c r="AQ63" s="143"/>
      <c r="AR63" s="143"/>
      <c r="AS63" s="143"/>
      <c r="AT63" s="143"/>
      <c r="AU63" s="143"/>
      <c r="AV63" s="143"/>
      <c r="AW63" s="143"/>
      <c r="AX63" s="143"/>
      <c r="AY63" s="143"/>
      <c r="AZ63" s="143"/>
      <c r="BA63" s="143"/>
      <c r="BB63" s="143"/>
      <c r="BC63" s="143"/>
      <c r="BD63" s="143"/>
      <c r="BE63" s="143"/>
      <c r="BF63" s="143"/>
      <c r="BG63" s="143"/>
      <c r="BH63" s="143"/>
      <c r="BI63" s="143"/>
      <c r="BJ63" s="143"/>
      <c r="BK63" s="143"/>
      <c r="BL63" s="143"/>
      <c r="BM63" s="143"/>
      <c r="BN63" s="143"/>
      <c r="BO63" s="143"/>
      <c r="BP63" s="143"/>
      <c r="BQ63" s="143"/>
      <c r="BR63" s="143"/>
      <c r="BS63" s="143"/>
      <c r="BT63" s="143"/>
      <c r="BU63" s="143"/>
      <c r="BV63" s="143"/>
      <c r="BW63" s="143"/>
      <c r="BX63" s="143"/>
      <c r="BY63" s="143"/>
      <c r="BZ63" s="143"/>
      <c r="CA63" s="143"/>
      <c r="CB63" s="143"/>
      <c r="CC63" s="143"/>
    </row>
    <row r="64" spans="1:81" ht="14.25" x14ac:dyDescent="0.2">
      <c r="A64" s="403"/>
      <c r="B64" s="56" t="str">
        <f t="shared" si="2"/>
        <v xml:space="preserve"> Fund: Drop Down Menu;  Program #4; Unit Cost = $0</v>
      </c>
      <c r="C64" s="145">
        <f>+C283</f>
        <v>0</v>
      </c>
      <c r="D64" s="145">
        <f>+D283</f>
        <v>0</v>
      </c>
      <c r="E64" s="145">
        <f>+E283</f>
        <v>0</v>
      </c>
      <c r="F64" s="295"/>
      <c r="G64" s="407"/>
      <c r="H64" s="132"/>
      <c r="I64" s="127">
        <f t="shared" si="0"/>
        <v>52</v>
      </c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 t="s">
        <v>55</v>
      </c>
      <c r="Y64" s="143"/>
      <c r="Z64" s="144"/>
      <c r="AA64" s="143"/>
      <c r="AB64" s="143"/>
      <c r="AC64" s="143"/>
      <c r="AD64" s="143"/>
      <c r="AE64" s="143"/>
      <c r="AF64" s="143"/>
      <c r="AG64" s="143"/>
      <c r="AH64" s="143"/>
      <c r="AI64" s="392" t="s">
        <v>56</v>
      </c>
      <c r="AJ64" s="392"/>
      <c r="AK64" s="392"/>
      <c r="AL64" s="392"/>
      <c r="AM64" s="392"/>
      <c r="AN64" s="392"/>
      <c r="AO64" s="392"/>
      <c r="AP64" s="392"/>
      <c r="AQ64" s="392"/>
      <c r="AR64" s="392"/>
      <c r="AS64" s="392"/>
      <c r="AT64" s="392"/>
      <c r="AU64" s="392"/>
      <c r="AV64" s="143"/>
      <c r="AW64" s="143"/>
      <c r="AX64" s="143"/>
      <c r="AY64" s="143"/>
      <c r="AZ64" s="143"/>
      <c r="BA64" s="143"/>
      <c r="BB64" s="143"/>
      <c r="BC64" s="143"/>
      <c r="BD64" s="143"/>
      <c r="BE64" s="143"/>
      <c r="BF64" s="143"/>
      <c r="BG64" s="143"/>
      <c r="BH64" s="143"/>
      <c r="BI64" s="143"/>
      <c r="BJ64" s="143"/>
      <c r="BK64" s="143"/>
      <c r="BL64" s="143"/>
      <c r="BM64" s="143"/>
      <c r="BN64" s="143"/>
      <c r="BO64" s="143"/>
      <c r="BP64" s="143"/>
      <c r="BQ64" s="143"/>
      <c r="BR64" s="143"/>
      <c r="BS64" s="143"/>
      <c r="BT64" s="143"/>
      <c r="BU64" s="143"/>
      <c r="BV64" s="143"/>
      <c r="BW64" s="143"/>
      <c r="BX64" s="143"/>
      <c r="BY64" s="143"/>
      <c r="BZ64" s="143"/>
      <c r="CA64" s="143"/>
      <c r="CB64" s="143"/>
      <c r="CC64" s="143"/>
    </row>
    <row r="65" spans="1:83" ht="14.25" x14ac:dyDescent="0.2">
      <c r="A65" s="403"/>
      <c r="B65" s="56" t="str">
        <f t="shared" si="2"/>
        <v xml:space="preserve"> Fund: Drop Down Menu;  Program #5; Unit Cost = $0</v>
      </c>
      <c r="C65" s="145">
        <f>+C338</f>
        <v>0</v>
      </c>
      <c r="D65" s="145">
        <f>+D338</f>
        <v>0</v>
      </c>
      <c r="E65" s="145">
        <f>+E338</f>
        <v>0</v>
      </c>
      <c r="F65" s="295"/>
      <c r="G65" s="407"/>
      <c r="H65" s="132"/>
      <c r="I65" s="127">
        <f t="shared" si="0"/>
        <v>53</v>
      </c>
      <c r="K65" s="147" t="s">
        <v>57</v>
      </c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4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  <c r="AM65" s="143"/>
      <c r="AN65" s="143"/>
      <c r="AO65" s="143"/>
      <c r="AP65" s="143"/>
      <c r="AQ65" s="143"/>
      <c r="AR65" s="143"/>
      <c r="AS65" s="143"/>
      <c r="AT65" s="143"/>
      <c r="AU65" s="143"/>
      <c r="AV65" s="143"/>
      <c r="AW65" s="143"/>
      <c r="AX65" s="143"/>
      <c r="AY65" s="143"/>
      <c r="AZ65" s="143"/>
      <c r="BA65" s="143"/>
      <c r="BB65" s="143"/>
      <c r="BC65" s="143"/>
      <c r="BD65" s="143"/>
      <c r="BE65" s="143"/>
      <c r="BF65" s="143"/>
      <c r="BG65" s="143"/>
      <c r="BH65" s="143"/>
      <c r="BI65" s="143"/>
      <c r="BJ65" s="143"/>
      <c r="BK65" s="143"/>
      <c r="BL65" s="143"/>
      <c r="BM65" s="143"/>
      <c r="BN65" s="143"/>
      <c r="BO65" s="143"/>
      <c r="BP65" s="143"/>
      <c r="BQ65" s="143"/>
      <c r="BR65" s="143"/>
      <c r="BS65" s="143"/>
      <c r="BT65" s="143"/>
      <c r="BU65" s="143"/>
      <c r="BV65" s="143"/>
      <c r="BW65" s="143"/>
      <c r="BX65" s="143"/>
      <c r="BY65" s="143"/>
      <c r="BZ65" s="143"/>
      <c r="CA65" s="143"/>
      <c r="CB65" s="143"/>
      <c r="CC65" s="143"/>
    </row>
    <row r="66" spans="1:83" ht="15" thickBot="1" x14ac:dyDescent="0.25">
      <c r="A66" s="403"/>
      <c r="B66" s="56" t="str">
        <f t="shared" si="2"/>
        <v xml:space="preserve"> Fund: Drop Down Menu;  Program #6; Unit Cost = $0</v>
      </c>
      <c r="C66" s="145">
        <f>+C393</f>
        <v>0</v>
      </c>
      <c r="D66" s="145">
        <f>+D393</f>
        <v>0</v>
      </c>
      <c r="E66" s="145">
        <f>+E393</f>
        <v>0</v>
      </c>
      <c r="F66" s="295"/>
      <c r="G66" s="407"/>
      <c r="H66" s="132"/>
      <c r="I66" s="127">
        <f t="shared" si="0"/>
        <v>54</v>
      </c>
      <c r="K66" s="148">
        <v>1</v>
      </c>
      <c r="L66" s="148">
        <v>2</v>
      </c>
      <c r="M66" s="148">
        <v>3</v>
      </c>
      <c r="N66" s="148">
        <v>4</v>
      </c>
      <c r="O66" s="148">
        <v>5</v>
      </c>
      <c r="P66" s="148">
        <v>6</v>
      </c>
      <c r="Q66" s="148">
        <v>7</v>
      </c>
      <c r="R66" s="148">
        <v>8</v>
      </c>
      <c r="S66" s="148">
        <v>9</v>
      </c>
      <c r="T66" s="148">
        <v>10</v>
      </c>
      <c r="U66" s="148">
        <v>11</v>
      </c>
      <c r="V66" s="148">
        <v>12</v>
      </c>
      <c r="W66" s="148">
        <v>13</v>
      </c>
      <c r="X66" s="148">
        <v>14</v>
      </c>
      <c r="Y66" s="148">
        <v>15</v>
      </c>
      <c r="Z66" s="148">
        <v>16</v>
      </c>
      <c r="AA66" s="148">
        <v>17</v>
      </c>
      <c r="AB66" s="148">
        <v>18</v>
      </c>
      <c r="AC66" s="148">
        <v>19</v>
      </c>
      <c r="AD66" s="148">
        <v>20</v>
      </c>
      <c r="AE66" s="148">
        <v>21</v>
      </c>
      <c r="AF66" s="148">
        <v>22</v>
      </c>
      <c r="AG66" s="148">
        <v>23</v>
      </c>
      <c r="AH66" s="148">
        <v>24</v>
      </c>
      <c r="AI66" s="148">
        <v>25</v>
      </c>
      <c r="AJ66" s="148">
        <v>26</v>
      </c>
      <c r="AK66" s="148">
        <v>27</v>
      </c>
      <c r="AL66" s="148">
        <v>28</v>
      </c>
      <c r="AM66" s="148">
        <v>29</v>
      </c>
      <c r="AN66" s="148">
        <v>30</v>
      </c>
      <c r="AO66" s="148">
        <v>31</v>
      </c>
      <c r="AP66" s="148">
        <v>32</v>
      </c>
      <c r="AQ66" s="148">
        <v>33</v>
      </c>
      <c r="AR66" s="148">
        <v>33.5</v>
      </c>
      <c r="AS66" s="148">
        <v>34</v>
      </c>
      <c r="AT66" s="148">
        <v>35</v>
      </c>
      <c r="AU66" s="148">
        <v>36</v>
      </c>
      <c r="AV66" s="148">
        <v>37</v>
      </c>
      <c r="AW66" s="148">
        <v>38</v>
      </c>
      <c r="AX66" s="148">
        <v>39</v>
      </c>
      <c r="AY66" s="148">
        <v>40</v>
      </c>
      <c r="AZ66" s="148">
        <v>41</v>
      </c>
      <c r="BA66" s="148">
        <v>42</v>
      </c>
      <c r="BB66" s="148">
        <v>43</v>
      </c>
      <c r="BC66" s="148">
        <v>44</v>
      </c>
      <c r="BD66" s="148">
        <v>45</v>
      </c>
      <c r="BE66" s="148">
        <v>46</v>
      </c>
      <c r="BF66" s="148">
        <v>47</v>
      </c>
      <c r="BG66" s="148">
        <v>48</v>
      </c>
      <c r="BH66" s="148">
        <v>49</v>
      </c>
      <c r="BI66" s="148">
        <v>50</v>
      </c>
      <c r="BJ66" s="148">
        <v>51</v>
      </c>
      <c r="BK66" s="148">
        <v>52</v>
      </c>
      <c r="BL66" s="148">
        <v>53</v>
      </c>
      <c r="BM66" s="148">
        <v>54</v>
      </c>
      <c r="BN66" s="148">
        <v>55</v>
      </c>
      <c r="BO66" s="148">
        <v>56</v>
      </c>
      <c r="BP66" s="148">
        <v>57</v>
      </c>
      <c r="BQ66" s="148">
        <v>58</v>
      </c>
      <c r="BR66" s="148">
        <v>59</v>
      </c>
      <c r="BS66" s="148">
        <v>60</v>
      </c>
      <c r="BT66" s="148">
        <v>61</v>
      </c>
      <c r="BU66" s="148">
        <v>62</v>
      </c>
      <c r="BV66" s="148">
        <v>63</v>
      </c>
      <c r="BW66" s="148">
        <v>64</v>
      </c>
      <c r="BX66" s="148">
        <v>65</v>
      </c>
      <c r="BY66" s="148">
        <v>66</v>
      </c>
      <c r="BZ66" s="148">
        <v>67</v>
      </c>
      <c r="CA66" s="148">
        <v>68</v>
      </c>
      <c r="CB66" s="148">
        <v>69</v>
      </c>
      <c r="CC66" s="148">
        <v>70</v>
      </c>
    </row>
    <row r="67" spans="1:83" x14ac:dyDescent="0.2">
      <c r="B67" s="149" t="s">
        <v>58</v>
      </c>
      <c r="C67" s="150">
        <f>SUM(C61:C66)</f>
        <v>0</v>
      </c>
      <c r="D67" s="150">
        <f>SUM(D61:D66)</f>
        <v>0</v>
      </c>
      <c r="E67" s="150">
        <f>SUM(E61:E66)</f>
        <v>0</v>
      </c>
      <c r="F67" s="422"/>
      <c r="G67" s="423"/>
      <c r="H67" s="132"/>
      <c r="I67" s="127">
        <f t="shared" si="0"/>
        <v>55</v>
      </c>
      <c r="K67" s="384" t="s">
        <v>59</v>
      </c>
      <c r="L67" s="385"/>
      <c r="M67" s="385"/>
      <c r="N67" s="385"/>
      <c r="O67" s="385"/>
      <c r="P67" s="385"/>
      <c r="Q67" s="385"/>
      <c r="R67" s="385"/>
      <c r="S67" s="385"/>
      <c r="T67" s="385"/>
      <c r="U67" s="385"/>
      <c r="V67" s="385"/>
      <c r="W67" s="385"/>
      <c r="X67" s="385"/>
      <c r="Y67" s="385"/>
      <c r="Z67" s="385"/>
      <c r="AA67" s="385"/>
      <c r="AB67" s="385"/>
      <c r="AC67" s="385"/>
      <c r="AD67" s="385"/>
      <c r="AE67" s="385"/>
      <c r="AF67" s="385"/>
      <c r="AG67" s="385"/>
      <c r="AH67" s="385"/>
      <c r="AI67" s="385"/>
      <c r="AJ67" s="385"/>
      <c r="AK67" s="385"/>
      <c r="AL67" s="385"/>
      <c r="AM67" s="385"/>
      <c r="AN67" s="385"/>
      <c r="AO67" s="385"/>
      <c r="AP67" s="385"/>
      <c r="AQ67" s="386"/>
      <c r="AR67" s="274"/>
      <c r="AS67" s="393" t="s">
        <v>60</v>
      </c>
      <c r="AT67" s="394"/>
      <c r="AU67" s="394"/>
      <c r="AV67" s="394"/>
      <c r="AW67" s="394"/>
      <c r="AX67" s="394"/>
      <c r="AY67" s="394"/>
      <c r="AZ67" s="394"/>
      <c r="BA67" s="394"/>
      <c r="BB67" s="394"/>
      <c r="BC67" s="395"/>
      <c r="BD67" s="382" t="s">
        <v>61</v>
      </c>
      <c r="BE67" s="383"/>
      <c r="BF67" s="383"/>
      <c r="BG67" s="383"/>
      <c r="BH67" s="383"/>
      <c r="BI67" s="383"/>
      <c r="BJ67" s="383"/>
      <c r="BK67" s="383"/>
      <c r="BL67" s="383"/>
      <c r="BM67" s="383"/>
      <c r="BN67" s="383"/>
      <c r="BO67" s="383"/>
      <c r="BP67" s="383"/>
      <c r="BQ67" s="383"/>
      <c r="BR67" s="383"/>
      <c r="BS67" s="383"/>
      <c r="BT67" s="383"/>
      <c r="BU67" s="383"/>
      <c r="BV67" s="383"/>
      <c r="BW67" s="383"/>
      <c r="BX67" s="383"/>
      <c r="BY67" s="383"/>
      <c r="BZ67" s="383"/>
      <c r="CA67" s="383"/>
      <c r="CB67" s="383"/>
      <c r="CC67" s="383"/>
    </row>
    <row r="68" spans="1:83" s="151" customFormat="1" ht="33" customHeight="1" x14ac:dyDescent="0.2">
      <c r="B68" s="358" t="str">
        <f>(+$B$13&amp;" - "&amp;+B69)</f>
        <v>0 -  Program #1</v>
      </c>
      <c r="C68" s="358"/>
      <c r="D68" s="358"/>
      <c r="E68" s="358"/>
      <c r="F68" s="413" t="str">
        <f>+B68</f>
        <v>0 -  Program #1</v>
      </c>
      <c r="G68" s="414"/>
      <c r="H68" s="125">
        <v>1</v>
      </c>
      <c r="I68" s="127">
        <f t="shared" si="0"/>
        <v>56</v>
      </c>
      <c r="J68" s="152"/>
      <c r="K68" s="153" t="s">
        <v>62</v>
      </c>
      <c r="L68" s="153" t="s">
        <v>63</v>
      </c>
      <c r="M68" s="153" t="s">
        <v>64</v>
      </c>
      <c r="N68" s="153" t="s">
        <v>65</v>
      </c>
      <c r="O68" s="153" t="s">
        <v>66</v>
      </c>
      <c r="P68" s="153" t="s">
        <v>67</v>
      </c>
      <c r="Q68" s="153" t="s">
        <v>68</v>
      </c>
      <c r="R68" s="153" t="s">
        <v>69</v>
      </c>
      <c r="S68" s="153" t="s">
        <v>70</v>
      </c>
      <c r="T68" s="153" t="s">
        <v>71</v>
      </c>
      <c r="U68" s="153" t="s">
        <v>72</v>
      </c>
      <c r="V68" s="153" t="s">
        <v>73</v>
      </c>
      <c r="W68" s="153" t="s">
        <v>74</v>
      </c>
      <c r="X68" s="153" t="s">
        <v>75</v>
      </c>
      <c r="Y68" s="153" t="s">
        <v>76</v>
      </c>
      <c r="Z68" s="153" t="s">
        <v>77</v>
      </c>
      <c r="AA68" s="153" t="s">
        <v>78</v>
      </c>
      <c r="AB68" s="153" t="s">
        <v>79</v>
      </c>
      <c r="AC68" s="153" t="s">
        <v>80</v>
      </c>
      <c r="AD68" s="153" t="s">
        <v>81</v>
      </c>
      <c r="AE68" s="153" t="s">
        <v>82</v>
      </c>
      <c r="AF68" s="153" t="s">
        <v>83</v>
      </c>
      <c r="AG68" s="153" t="s">
        <v>84</v>
      </c>
      <c r="AH68" s="153" t="s">
        <v>85</v>
      </c>
      <c r="AI68" s="154" t="s">
        <v>86</v>
      </c>
      <c r="AJ68" s="154" t="s">
        <v>87</v>
      </c>
      <c r="AK68" s="154" t="s">
        <v>88</v>
      </c>
      <c r="AL68" s="154" t="s">
        <v>89</v>
      </c>
      <c r="AM68" s="154" t="s">
        <v>90</v>
      </c>
      <c r="AN68" s="154" t="s">
        <v>91</v>
      </c>
      <c r="AO68" s="153" t="s">
        <v>92</v>
      </c>
      <c r="AP68" s="153" t="s">
        <v>93</v>
      </c>
      <c r="AQ68" s="153" t="s">
        <v>94</v>
      </c>
      <c r="AR68" s="155" t="s">
        <v>95</v>
      </c>
      <c r="AS68" s="156" t="s">
        <v>27</v>
      </c>
      <c r="AT68" s="156" t="s">
        <v>29</v>
      </c>
      <c r="AU68" s="156" t="s">
        <v>30</v>
      </c>
      <c r="AV68" s="156" t="s">
        <v>31</v>
      </c>
      <c r="AW68" s="156" t="s">
        <v>32</v>
      </c>
      <c r="AX68" s="156" t="s">
        <v>33</v>
      </c>
      <c r="AY68" s="156" t="s">
        <v>35</v>
      </c>
      <c r="AZ68" s="156" t="s">
        <v>36</v>
      </c>
      <c r="BA68" s="156" t="s">
        <v>37</v>
      </c>
      <c r="BB68" s="156" t="s">
        <v>38</v>
      </c>
      <c r="BC68" s="157" t="str">
        <f>+AJ68</f>
        <v>Vendor #</v>
      </c>
      <c r="BD68" s="158" t="s">
        <v>96</v>
      </c>
      <c r="BE68" s="156" t="str">
        <f>"PG1;"&amp;" FY"&amp;+E70&amp;" Program Name"</f>
        <v>PG1; FY27 Program Name</v>
      </c>
      <c r="BF68" s="156" t="str">
        <f>"PG1;"&amp;" FY"&amp;+E70&amp;" County Unit Cost"</f>
        <v>PG1; FY27 County Unit Cost</v>
      </c>
      <c r="BG68" s="156" t="str">
        <f>"PG1;"&amp;" FY"&amp;+E70&amp;" Reccommended Allocation"</f>
        <v>PG1; FY27 Reccommended Allocation</v>
      </c>
      <c r="BH68" s="158" t="s">
        <v>97</v>
      </c>
      <c r="BI68" s="156" t="str">
        <f>"PG2;"&amp;" FY"&amp;+E70&amp;" Program Name"</f>
        <v>PG2; FY27 Program Name</v>
      </c>
      <c r="BJ68" s="156" t="str">
        <f>"PG2"&amp;" FY"&amp;+E70&amp;" County Unit Cost"</f>
        <v>PG2 FY27 County Unit Cost</v>
      </c>
      <c r="BK68" s="156" t="str">
        <f>"PG2;"&amp;" FY"&amp;+E70&amp;" Reccommended Allocation"</f>
        <v>PG2; FY27 Reccommended Allocation</v>
      </c>
      <c r="BL68" s="158" t="s">
        <v>98</v>
      </c>
      <c r="BM68" s="156" t="str">
        <f>"PG3;"&amp;" FY"&amp;+E70&amp;" Program Name"</f>
        <v>PG3; FY27 Program Name</v>
      </c>
      <c r="BN68" s="156" t="str">
        <f>"PG3"&amp;" FY"&amp;+E70&amp;" County Unit Cost"</f>
        <v>PG3 FY27 County Unit Cost</v>
      </c>
      <c r="BO68" s="156" t="str">
        <f>"PG3;"&amp;" FY"&amp;+E70&amp;" Reccommended Allocation"</f>
        <v>PG3; FY27 Reccommended Allocation</v>
      </c>
      <c r="BP68" s="158" t="s">
        <v>99</v>
      </c>
      <c r="BQ68" s="159" t="s">
        <v>100</v>
      </c>
      <c r="BR68" s="159" t="s">
        <v>101</v>
      </c>
      <c r="BS68" s="156" t="s">
        <v>102</v>
      </c>
      <c r="BT68" s="158" t="s">
        <v>103</v>
      </c>
      <c r="BU68" s="160" t="s">
        <v>104</v>
      </c>
      <c r="BV68" s="160" t="s">
        <v>105</v>
      </c>
      <c r="BW68" s="156" t="s">
        <v>106</v>
      </c>
      <c r="BX68" s="158" t="s">
        <v>107</v>
      </c>
      <c r="BY68" s="156" t="s">
        <v>108</v>
      </c>
      <c r="BZ68" s="156" t="s">
        <v>109</v>
      </c>
      <c r="CA68" s="156" t="s">
        <v>110</v>
      </c>
      <c r="CB68" s="161" t="s">
        <v>111</v>
      </c>
      <c r="CC68" s="161" t="s">
        <v>112</v>
      </c>
      <c r="CD68" s="152"/>
      <c r="CE68" s="162"/>
    </row>
    <row r="69" spans="1:83" ht="15" customHeight="1" x14ac:dyDescent="0.2">
      <c r="B69" s="23" t="str">
        <f>+Application!B5</f>
        <v xml:space="preserve"> Program #1</v>
      </c>
      <c r="C69" s="23" t="s">
        <v>113</v>
      </c>
      <c r="D69" s="23" t="s">
        <v>114</v>
      </c>
      <c r="E69" s="23" t="s">
        <v>115</v>
      </c>
      <c r="F69" s="334" t="s">
        <v>116</v>
      </c>
      <c r="G69" s="335"/>
      <c r="H69" s="125">
        <v>2</v>
      </c>
      <c r="I69" s="127">
        <f t="shared" si="0"/>
        <v>57</v>
      </c>
      <c r="K69" s="163">
        <v>1</v>
      </c>
      <c r="L69" s="164" t="s">
        <v>117</v>
      </c>
      <c r="M69" s="165">
        <f t="shared" ref="M69:M86" si="3">+$B$13</f>
        <v>0</v>
      </c>
      <c r="N69" s="165" t="str">
        <f>+B69</f>
        <v xml:space="preserve"> Program #1</v>
      </c>
      <c r="O69" s="165" t="e">
        <f>+#REF!</f>
        <v>#REF!</v>
      </c>
      <c r="P69" s="166">
        <f>+Application!$E$70</f>
        <v>27</v>
      </c>
      <c r="Q69" s="167">
        <f>+E86</f>
        <v>0</v>
      </c>
      <c r="R69" s="167">
        <f>+E87</f>
        <v>0</v>
      </c>
      <c r="S69" s="167">
        <f>+E88</f>
        <v>0</v>
      </c>
      <c r="T69" s="168">
        <f>+E89</f>
        <v>0</v>
      </c>
      <c r="U69" s="167">
        <f>+E90</f>
        <v>0</v>
      </c>
      <c r="V69" s="167">
        <f>+E91</f>
        <v>0</v>
      </c>
      <c r="W69" s="169">
        <f>+C93</f>
        <v>0</v>
      </c>
      <c r="X69" s="166" t="str">
        <f>+C94</f>
        <v>Drop Down Menu</v>
      </c>
      <c r="Y69" s="166" t="str">
        <f>+C95</f>
        <v>Drop Down Menu</v>
      </c>
      <c r="Z69" s="170" t="str">
        <f>+C96</f>
        <v>Drop Down Menu</v>
      </c>
      <c r="AA69" s="166">
        <f>+B101</f>
        <v>0</v>
      </c>
      <c r="AB69" s="171">
        <f>+E111</f>
        <v>0</v>
      </c>
      <c r="AC69" s="172">
        <f>+C109</f>
        <v>0</v>
      </c>
      <c r="AD69" s="172">
        <f>+D109</f>
        <v>0</v>
      </c>
      <c r="AE69" s="173">
        <f>+E109</f>
        <v>0</v>
      </c>
      <c r="AF69" s="174">
        <f>+C112</f>
        <v>0</v>
      </c>
      <c r="AG69" s="174">
        <f>+D112</f>
        <v>0</v>
      </c>
      <c r="AH69" s="174">
        <f>+E112</f>
        <v>0</v>
      </c>
      <c r="AI69" s="175"/>
      <c r="AJ69" s="176" t="e">
        <f t="shared" ref="AJ69:AJ86" si="4">IF(M69&amp;" for "&amp;L69=VLOOKUP(+M69&amp;" for "&amp;+L69,AcctTable,1,FALSE),VLOOKUP(+M69&amp;" for "&amp;+L69,AcctTable,3,FALSE),"")</f>
        <v>#NAME?</v>
      </c>
      <c r="AK69" s="176" t="e">
        <f t="shared" ref="AK69:AK86" si="5">IF(M69&amp;" for "&amp;L69=VLOOKUP(+M69&amp;" for "&amp;+L69,AcctTable,1,FALSE),VLOOKUP(+M69&amp;" for "&amp;+L69,AcctTable,5,FALSE))</f>
        <v>#NAME?</v>
      </c>
      <c r="AL69" s="176" t="e">
        <f>+#REF!</f>
        <v>#REF!</v>
      </c>
      <c r="AM69" s="177" t="str">
        <f>IF(Y69="1/4 Hour",+AE69*4,"Not")</f>
        <v>Not</v>
      </c>
      <c r="AN69" s="177" t="str">
        <f>IF(Y69="1/2 Hour",+AE69*4,"Not")</f>
        <v>Not</v>
      </c>
      <c r="AO69" s="178">
        <f t="shared" ref="AO69:AQ71" si="6">+C103</f>
        <v>0</v>
      </c>
      <c r="AP69" s="178">
        <f t="shared" si="6"/>
        <v>0</v>
      </c>
      <c r="AQ69" s="178">
        <f t="shared" si="6"/>
        <v>0</v>
      </c>
      <c r="AR69" s="179" t="str">
        <f>+L69</f>
        <v>Boone</v>
      </c>
      <c r="AS69" s="180" t="str">
        <f>+Application!$C$19</f>
        <v>Drop Down Menu</v>
      </c>
      <c r="AT69" s="180">
        <f>+Application!$C$21</f>
        <v>0</v>
      </c>
      <c r="AU69" s="180">
        <f>+Application!$C$22</f>
        <v>0</v>
      </c>
      <c r="AV69" s="180">
        <f>+Application!$C$23</f>
        <v>0</v>
      </c>
      <c r="AW69" s="180">
        <f>+Application!$C$24</f>
        <v>0</v>
      </c>
      <c r="AX69" s="180">
        <f>+Application!$C$25</f>
        <v>0</v>
      </c>
      <c r="AY69" s="180">
        <f>+Application!$C$27</f>
        <v>0</v>
      </c>
      <c r="AZ69" s="180">
        <f>+Application!$C$28</f>
        <v>0</v>
      </c>
      <c r="BA69" s="180">
        <f>+Application!$C$29</f>
        <v>0</v>
      </c>
      <c r="BB69" s="180">
        <f>+Application!$C$30</f>
        <v>0</v>
      </c>
      <c r="BC69" s="181" t="e">
        <f>+#REF!</f>
        <v>#REF!</v>
      </c>
      <c r="BD69" s="181" t="e">
        <f>+#REF!</f>
        <v>#REF!</v>
      </c>
      <c r="BE69" s="182" t="str">
        <f>+B69</f>
        <v xml:space="preserve"> Program #1</v>
      </c>
      <c r="BF69" s="183">
        <f>+E109</f>
        <v>0</v>
      </c>
      <c r="BG69" s="184">
        <f>+AI69</f>
        <v>0</v>
      </c>
      <c r="BH69" s="185" t="e">
        <f>+#REF!</f>
        <v>#REF!</v>
      </c>
      <c r="BI69" s="182" t="str">
        <f>+B124</f>
        <v xml:space="preserve"> Program #2</v>
      </c>
      <c r="BJ69" s="183">
        <f>+E164</f>
        <v>0</v>
      </c>
      <c r="BK69" s="184">
        <f>+AI72</f>
        <v>0</v>
      </c>
      <c r="BL69" s="181" t="e">
        <f>+#REF!</f>
        <v>#REF!</v>
      </c>
      <c r="BM69" s="186" t="str">
        <f>+B179</f>
        <v xml:space="preserve"> Program #3</v>
      </c>
      <c r="BN69" s="187">
        <f>+E201</f>
        <v>0</v>
      </c>
      <c r="BO69" s="188">
        <f>+AI75</f>
        <v>0</v>
      </c>
      <c r="BP69" s="181" t="e">
        <f>+#REF!</f>
        <v>#REF!</v>
      </c>
      <c r="BQ69" s="186" t="str">
        <f>+B234</f>
        <v xml:space="preserve"> Program #4</v>
      </c>
      <c r="BR69" s="187">
        <f>+E256</f>
        <v>0</v>
      </c>
      <c r="BS69" s="188">
        <f>+AI78</f>
        <v>0</v>
      </c>
      <c r="BT69" s="181" t="e">
        <f>+#REF!</f>
        <v>#REF!</v>
      </c>
      <c r="BU69" s="186" t="str">
        <f>+B289</f>
        <v xml:space="preserve"> Program #5</v>
      </c>
      <c r="BV69" s="187">
        <f>+E311</f>
        <v>0</v>
      </c>
      <c r="BW69" s="188">
        <f>+AI81</f>
        <v>0</v>
      </c>
      <c r="BX69" s="181" t="e">
        <f>+#REF!</f>
        <v>#REF!</v>
      </c>
      <c r="BY69" s="186" t="str">
        <f>+B344</f>
        <v xml:space="preserve"> Program #6</v>
      </c>
      <c r="BZ69" s="187">
        <f>+E366</f>
        <v>0</v>
      </c>
      <c r="CA69" s="188">
        <f>+AI84</f>
        <v>0</v>
      </c>
      <c r="CB69" s="189"/>
      <c r="CC69" s="190">
        <f>+E53</f>
        <v>0</v>
      </c>
    </row>
    <row r="70" spans="1:83" s="191" customFormat="1" ht="14.25" customHeight="1" x14ac:dyDescent="0.2">
      <c r="B70" s="45" t="s">
        <v>118</v>
      </c>
      <c r="C70" s="106">
        <v>25</v>
      </c>
      <c r="D70" s="106">
        <v>26</v>
      </c>
      <c r="E70" s="106">
        <v>27</v>
      </c>
      <c r="F70" s="336"/>
      <c r="G70" s="337"/>
      <c r="H70" s="125">
        <f>+H69+1</f>
        <v>3</v>
      </c>
      <c r="I70" s="127">
        <f t="shared" si="0"/>
        <v>58</v>
      </c>
      <c r="J70" s="192"/>
      <c r="K70" s="164">
        <v>1</v>
      </c>
      <c r="L70" s="164" t="s">
        <v>119</v>
      </c>
      <c r="M70" s="165">
        <f t="shared" si="3"/>
        <v>0</v>
      </c>
      <c r="N70" s="193" t="str">
        <f>+B69</f>
        <v xml:space="preserve"> Program #1</v>
      </c>
      <c r="O70" s="193" t="e">
        <f>+O69</f>
        <v>#REF!</v>
      </c>
      <c r="P70" s="194">
        <f>+Application!$E$70</f>
        <v>27</v>
      </c>
      <c r="Q70" s="195">
        <f>+E86</f>
        <v>0</v>
      </c>
      <c r="R70" s="195">
        <f>+E87</f>
        <v>0</v>
      </c>
      <c r="S70" s="195">
        <f>+E88</f>
        <v>0</v>
      </c>
      <c r="T70" s="196">
        <f>+E89</f>
        <v>0</v>
      </c>
      <c r="U70" s="195">
        <f>+E90</f>
        <v>0</v>
      </c>
      <c r="V70" s="195">
        <f>+E91</f>
        <v>0</v>
      </c>
      <c r="W70" s="197">
        <f>+C93</f>
        <v>0</v>
      </c>
      <c r="X70" s="194" t="str">
        <f>+C94</f>
        <v>Drop Down Menu</v>
      </c>
      <c r="Y70" s="194" t="str">
        <f>+C95</f>
        <v>Drop Down Menu</v>
      </c>
      <c r="Z70" s="198" t="str">
        <f>+C96</f>
        <v>Drop Down Menu</v>
      </c>
      <c r="AA70" s="194">
        <f>+B101</f>
        <v>0</v>
      </c>
      <c r="AB70" s="199">
        <f>+E114</f>
        <v>0</v>
      </c>
      <c r="AC70" s="200">
        <f>+C109</f>
        <v>0</v>
      </c>
      <c r="AD70" s="200">
        <f>+D109</f>
        <v>0</v>
      </c>
      <c r="AE70" s="201">
        <f>+E109</f>
        <v>0</v>
      </c>
      <c r="AF70" s="202">
        <f>+C115</f>
        <v>0</v>
      </c>
      <c r="AG70" s="202">
        <f>+D115</f>
        <v>0</v>
      </c>
      <c r="AH70" s="202">
        <f>+E115</f>
        <v>0</v>
      </c>
      <c r="AI70" s="175"/>
      <c r="AJ70" s="176" t="e">
        <f t="shared" si="4"/>
        <v>#NAME?</v>
      </c>
      <c r="AK70" s="176" t="e">
        <f t="shared" si="5"/>
        <v>#NAME?</v>
      </c>
      <c r="AL70" s="176" t="e">
        <f>+AL69</f>
        <v>#REF!</v>
      </c>
      <c r="AM70" s="177" t="str">
        <f t="shared" ref="AM70:AM86" si="7">IF(Y70="1/4 Hour",+AE70*4,"Not")</f>
        <v>Not</v>
      </c>
      <c r="AN70" s="177" t="str">
        <f t="shared" ref="AN70:AN86" si="8">IF(Y70="1/2 Hour",+AE70*4,"Not")</f>
        <v>Not</v>
      </c>
      <c r="AO70" s="203">
        <f t="shared" si="6"/>
        <v>0</v>
      </c>
      <c r="AP70" s="203">
        <f t="shared" si="6"/>
        <v>0</v>
      </c>
      <c r="AQ70" s="203">
        <f t="shared" si="6"/>
        <v>0</v>
      </c>
      <c r="AR70" s="179" t="str">
        <f>+L70</f>
        <v>Campbell</v>
      </c>
      <c r="AS70" s="182" t="str">
        <f>+Application!$C$19</f>
        <v>Drop Down Menu</v>
      </c>
      <c r="AT70" s="182">
        <f>+Application!$C$21</f>
        <v>0</v>
      </c>
      <c r="AU70" s="182">
        <f>+Application!$C$22</f>
        <v>0</v>
      </c>
      <c r="AV70" s="182">
        <f>+Application!$C$23</f>
        <v>0</v>
      </c>
      <c r="AW70" s="182">
        <f>+Application!$C$24</f>
        <v>0</v>
      </c>
      <c r="AX70" s="182">
        <f>+Application!$C$25</f>
        <v>0</v>
      </c>
      <c r="AY70" s="182">
        <f>+Application!$C$27</f>
        <v>0</v>
      </c>
      <c r="AZ70" s="182">
        <f>+Application!$C$28</f>
        <v>0</v>
      </c>
      <c r="BA70" s="182">
        <f>+Application!$C$29</f>
        <v>0</v>
      </c>
      <c r="BB70" s="182">
        <f>+Application!$C$30</f>
        <v>0</v>
      </c>
      <c r="BC70" s="181" t="e">
        <f>+#REF!</f>
        <v>#REF!</v>
      </c>
      <c r="BD70" s="181" t="e">
        <f>+#REF!</f>
        <v>#REF!</v>
      </c>
      <c r="BE70" s="182" t="str">
        <f>+B69</f>
        <v xml:space="preserve"> Program #1</v>
      </c>
      <c r="BF70" s="204">
        <f>+E109</f>
        <v>0</v>
      </c>
      <c r="BG70" s="188">
        <f>+AI70</f>
        <v>0</v>
      </c>
      <c r="BH70" s="185" t="e">
        <f>+#REF!</f>
        <v>#REF!</v>
      </c>
      <c r="BI70" s="205" t="str">
        <f>+B124</f>
        <v xml:space="preserve"> Program #2</v>
      </c>
      <c r="BJ70" s="204">
        <f>+BJ69</f>
        <v>0</v>
      </c>
      <c r="BK70" s="184">
        <f>+AI73</f>
        <v>0</v>
      </c>
      <c r="BL70" s="181" t="e">
        <f>+#REF!</f>
        <v>#REF!</v>
      </c>
      <c r="BM70" s="186" t="str">
        <f>+BM69</f>
        <v xml:space="preserve"> Program #3</v>
      </c>
      <c r="BN70" s="187">
        <f>+BN69</f>
        <v>0</v>
      </c>
      <c r="BO70" s="188">
        <f>+AI76</f>
        <v>0</v>
      </c>
      <c r="BP70" s="181" t="e">
        <f>+#REF!</f>
        <v>#REF!</v>
      </c>
      <c r="BQ70" s="186" t="str">
        <f>+BQ69</f>
        <v xml:space="preserve"> Program #4</v>
      </c>
      <c r="BR70" s="187">
        <f>+BR69</f>
        <v>0</v>
      </c>
      <c r="BS70" s="188">
        <f>+AI79</f>
        <v>0</v>
      </c>
      <c r="BT70" s="181" t="e">
        <f>+#REF!</f>
        <v>#REF!</v>
      </c>
      <c r="BU70" s="186" t="str">
        <f>+BU69</f>
        <v xml:space="preserve"> Program #5</v>
      </c>
      <c r="BV70" s="187">
        <f>+BV69</f>
        <v>0</v>
      </c>
      <c r="BW70" s="188">
        <f>+AI82</f>
        <v>0</v>
      </c>
      <c r="BX70" s="181" t="e">
        <f>+#REF!</f>
        <v>#REF!</v>
      </c>
      <c r="BY70" s="186" t="str">
        <f>+BY69</f>
        <v xml:space="preserve"> Program #6</v>
      </c>
      <c r="BZ70" s="187">
        <f>+BZ69</f>
        <v>0</v>
      </c>
      <c r="CA70" s="188">
        <f>+AI85</f>
        <v>0</v>
      </c>
      <c r="CB70" s="189"/>
      <c r="CC70" s="190">
        <f>+E60</f>
        <v>0</v>
      </c>
      <c r="CD70" s="192"/>
      <c r="CE70" s="206"/>
    </row>
    <row r="71" spans="1:83" ht="15" customHeight="1" x14ac:dyDescent="0.2">
      <c r="B71" s="24"/>
      <c r="C71" s="59"/>
      <c r="D71" s="59"/>
      <c r="E71" s="94"/>
      <c r="F71" s="295"/>
      <c r="G71" s="296"/>
      <c r="H71" s="125">
        <f t="shared" ref="H71:I96" si="9">+H70+1</f>
        <v>4</v>
      </c>
      <c r="I71" s="127">
        <f t="shared" si="0"/>
        <v>59</v>
      </c>
      <c r="K71" s="163">
        <v>1</v>
      </c>
      <c r="L71" s="164" t="s">
        <v>120</v>
      </c>
      <c r="M71" s="165">
        <f t="shared" si="3"/>
        <v>0</v>
      </c>
      <c r="N71" s="165" t="str">
        <f>+B69</f>
        <v xml:space="preserve"> Program #1</v>
      </c>
      <c r="O71" s="165" t="e">
        <f>+O70</f>
        <v>#REF!</v>
      </c>
      <c r="P71" s="166">
        <f>+Application!$E$70</f>
        <v>27</v>
      </c>
      <c r="Q71" s="167">
        <f>+E86</f>
        <v>0</v>
      </c>
      <c r="R71" s="167">
        <f>+E87</f>
        <v>0</v>
      </c>
      <c r="S71" s="167">
        <f>+E88</f>
        <v>0</v>
      </c>
      <c r="T71" s="168">
        <f>+E89</f>
        <v>0</v>
      </c>
      <c r="U71" s="167">
        <f>+E90</f>
        <v>0</v>
      </c>
      <c r="V71" s="167">
        <f>+E91</f>
        <v>0</v>
      </c>
      <c r="W71" s="169">
        <f>+C93</f>
        <v>0</v>
      </c>
      <c r="X71" s="166" t="str">
        <f>+C94</f>
        <v>Drop Down Menu</v>
      </c>
      <c r="Y71" s="166" t="str">
        <f>+C95</f>
        <v>Drop Down Menu</v>
      </c>
      <c r="Z71" s="170" t="str">
        <f>+C96</f>
        <v>Drop Down Menu</v>
      </c>
      <c r="AA71" s="166">
        <f>+B101</f>
        <v>0</v>
      </c>
      <c r="AB71" s="171">
        <f>+E117</f>
        <v>0</v>
      </c>
      <c r="AC71" s="172">
        <f>+C109</f>
        <v>0</v>
      </c>
      <c r="AD71" s="172">
        <f>+D109</f>
        <v>0</v>
      </c>
      <c r="AE71" s="173">
        <f>+E109</f>
        <v>0</v>
      </c>
      <c r="AF71" s="174">
        <f>+C118</f>
        <v>0</v>
      </c>
      <c r="AG71" s="174">
        <f>+D118</f>
        <v>0</v>
      </c>
      <c r="AH71" s="174">
        <f>+E118</f>
        <v>0</v>
      </c>
      <c r="AI71" s="175">
        <v>10000</v>
      </c>
      <c r="AJ71" s="176" t="e">
        <f t="shared" si="4"/>
        <v>#NAME?</v>
      </c>
      <c r="AK71" s="176" t="e">
        <f t="shared" si="5"/>
        <v>#NAME?</v>
      </c>
      <c r="AL71" s="176" t="e">
        <f>+AL69</f>
        <v>#REF!</v>
      </c>
      <c r="AM71" s="177" t="str">
        <f t="shared" si="7"/>
        <v>Not</v>
      </c>
      <c r="AN71" s="177" t="str">
        <f t="shared" si="8"/>
        <v>Not</v>
      </c>
      <c r="AO71" s="178">
        <f t="shared" si="6"/>
        <v>0</v>
      </c>
      <c r="AP71" s="178">
        <f t="shared" si="6"/>
        <v>0</v>
      </c>
      <c r="AQ71" s="178">
        <f t="shared" si="6"/>
        <v>0</v>
      </c>
      <c r="AR71" s="179" t="str">
        <f>+L71</f>
        <v>Kenton</v>
      </c>
      <c r="AS71" s="180" t="str">
        <f>+Application!$C$19</f>
        <v>Drop Down Menu</v>
      </c>
      <c r="AT71" s="180">
        <f>+Application!$C$21</f>
        <v>0</v>
      </c>
      <c r="AU71" s="180">
        <f>+Application!$C$22</f>
        <v>0</v>
      </c>
      <c r="AV71" s="180">
        <f>+Application!$C$23</f>
        <v>0</v>
      </c>
      <c r="AW71" s="180">
        <f>+Application!$C$24</f>
        <v>0</v>
      </c>
      <c r="AX71" s="180">
        <f>+Application!$C$25</f>
        <v>0</v>
      </c>
      <c r="AY71" s="180">
        <f>+Application!$C$27</f>
        <v>0</v>
      </c>
      <c r="AZ71" s="180">
        <f>+Application!$C$28</f>
        <v>0</v>
      </c>
      <c r="BA71" s="180">
        <f>+Application!$C$29</f>
        <v>0</v>
      </c>
      <c r="BB71" s="180">
        <f>+Application!$C$30</f>
        <v>0</v>
      </c>
      <c r="BC71" s="181" t="e">
        <f>+#REF!</f>
        <v>#REF!</v>
      </c>
      <c r="BD71" s="181" t="e">
        <f>+#REF!</f>
        <v>#REF!</v>
      </c>
      <c r="BE71" s="182" t="str">
        <f>+B69</f>
        <v xml:space="preserve"> Program #1</v>
      </c>
      <c r="BF71" s="204">
        <f>+E109</f>
        <v>0</v>
      </c>
      <c r="BG71" s="188">
        <f>+AI71</f>
        <v>10000</v>
      </c>
      <c r="BH71" s="185" t="e">
        <f>+#REF!</f>
        <v>#REF!</v>
      </c>
      <c r="BI71" s="205" t="str">
        <f>+B124</f>
        <v xml:space="preserve"> Program #2</v>
      </c>
      <c r="BJ71" s="204">
        <f>+BJ70</f>
        <v>0</v>
      </c>
      <c r="BK71" s="184">
        <f>+AI74</f>
        <v>0</v>
      </c>
      <c r="BL71" s="181" t="e">
        <f>+#REF!</f>
        <v>#REF!</v>
      </c>
      <c r="BM71" s="186" t="str">
        <f>+BM70</f>
        <v xml:space="preserve"> Program #3</v>
      </c>
      <c r="BN71" s="187">
        <f>+BN69</f>
        <v>0</v>
      </c>
      <c r="BO71" s="188">
        <f>+AI77</f>
        <v>0</v>
      </c>
      <c r="BP71" s="181" t="e">
        <f>+#REF!</f>
        <v>#REF!</v>
      </c>
      <c r="BQ71" s="186" t="str">
        <f>+BQ69</f>
        <v xml:space="preserve"> Program #4</v>
      </c>
      <c r="BR71" s="187">
        <f>+BR69</f>
        <v>0</v>
      </c>
      <c r="BS71" s="188">
        <f>+AI80</f>
        <v>0</v>
      </c>
      <c r="BT71" s="181" t="e">
        <f>+#REF!</f>
        <v>#REF!</v>
      </c>
      <c r="BU71" s="186" t="str">
        <f>+BU69</f>
        <v xml:space="preserve"> Program #5</v>
      </c>
      <c r="BV71" s="187">
        <f>+BV69</f>
        <v>0</v>
      </c>
      <c r="BW71" s="188">
        <f>+AI83</f>
        <v>0</v>
      </c>
      <c r="BX71" s="181" t="e">
        <f>+#REF!</f>
        <v>#REF!</v>
      </c>
      <c r="BY71" s="186" t="str">
        <f>+BY69</f>
        <v xml:space="preserve"> Program #6</v>
      </c>
      <c r="BZ71" s="187">
        <f>+BZ69</f>
        <v>0</v>
      </c>
      <c r="CA71" s="188">
        <f>+AI86</f>
        <v>0</v>
      </c>
      <c r="CB71" s="189"/>
      <c r="CC71" s="190">
        <f>+E67</f>
        <v>0</v>
      </c>
    </row>
    <row r="72" spans="1:83" ht="14.25" x14ac:dyDescent="0.2">
      <c r="B72" s="79"/>
      <c r="C72" s="32"/>
      <c r="D72" s="32"/>
      <c r="E72" s="95"/>
      <c r="F72" s="295"/>
      <c r="G72" s="296"/>
      <c r="H72" s="125">
        <f t="shared" si="9"/>
        <v>5</v>
      </c>
      <c r="I72" s="127">
        <f t="shared" si="0"/>
        <v>60</v>
      </c>
      <c r="K72" s="207">
        <v>2</v>
      </c>
      <c r="L72" s="164" t="s">
        <v>117</v>
      </c>
      <c r="M72" s="165">
        <f t="shared" si="3"/>
        <v>0</v>
      </c>
      <c r="N72" s="165" t="str">
        <f>+B124</f>
        <v xml:space="preserve"> Program #2</v>
      </c>
      <c r="O72" s="165" t="e">
        <f>+#REF!</f>
        <v>#REF!</v>
      </c>
      <c r="P72" s="166">
        <f>+Application!$E$70</f>
        <v>27</v>
      </c>
      <c r="Q72" s="167">
        <f>+E141</f>
        <v>0</v>
      </c>
      <c r="R72" s="167">
        <f>+E142</f>
        <v>0</v>
      </c>
      <c r="S72" s="167">
        <f>+E143</f>
        <v>0</v>
      </c>
      <c r="T72" s="168">
        <f>+E144</f>
        <v>0</v>
      </c>
      <c r="U72" s="167">
        <f>+E145</f>
        <v>0</v>
      </c>
      <c r="V72" s="167">
        <f>+E146</f>
        <v>0</v>
      </c>
      <c r="W72" s="169">
        <f>+C148</f>
        <v>0</v>
      </c>
      <c r="X72" s="166" t="str">
        <f>+C149</f>
        <v>Drop Down Menu</v>
      </c>
      <c r="Y72" s="166" t="str">
        <f>+C150</f>
        <v>Drop Down Menu</v>
      </c>
      <c r="Z72" s="170" t="str">
        <f>+C151</f>
        <v>Drop Down Menu</v>
      </c>
      <c r="AA72" s="166">
        <f>+B156</f>
        <v>0</v>
      </c>
      <c r="AB72" s="171">
        <f>+E166</f>
        <v>0</v>
      </c>
      <c r="AC72" s="172">
        <f>+C164</f>
        <v>0</v>
      </c>
      <c r="AD72" s="172">
        <f>+D164</f>
        <v>0</v>
      </c>
      <c r="AE72" s="173">
        <f>+E164</f>
        <v>0</v>
      </c>
      <c r="AF72" s="174">
        <f>+C167</f>
        <v>0</v>
      </c>
      <c r="AG72" s="174">
        <f>+D167</f>
        <v>0</v>
      </c>
      <c r="AH72" s="174">
        <f>+E167</f>
        <v>0</v>
      </c>
      <c r="AI72" s="175"/>
      <c r="AJ72" s="176" t="e">
        <f t="shared" si="4"/>
        <v>#NAME?</v>
      </c>
      <c r="AK72" s="176" t="e">
        <f t="shared" si="5"/>
        <v>#NAME?</v>
      </c>
      <c r="AL72" s="176" t="e">
        <f>+#REF!</f>
        <v>#REF!</v>
      </c>
      <c r="AM72" s="177" t="str">
        <f t="shared" si="7"/>
        <v>Not</v>
      </c>
      <c r="AN72" s="177" t="str">
        <f t="shared" si="8"/>
        <v>Not</v>
      </c>
      <c r="AO72" s="178">
        <f t="shared" ref="AO72:AQ74" si="10">+C158</f>
        <v>0</v>
      </c>
      <c r="AP72" s="178">
        <f t="shared" si="10"/>
        <v>0</v>
      </c>
      <c r="AQ72" s="178">
        <f t="shared" si="10"/>
        <v>0</v>
      </c>
      <c r="AR72" s="179"/>
      <c r="AS72" s="208"/>
      <c r="AT72" s="208"/>
      <c r="AU72" s="208"/>
      <c r="AV72" s="208"/>
      <c r="AW72" s="208"/>
      <c r="AX72" s="208"/>
      <c r="AY72" s="208"/>
      <c r="AZ72" s="208"/>
      <c r="BA72" s="208"/>
      <c r="BB72" s="208"/>
      <c r="BC72" s="208"/>
      <c r="BD72" s="208"/>
      <c r="BE72" s="208"/>
      <c r="BF72" s="208"/>
      <c r="BG72" s="208"/>
      <c r="BH72" s="208"/>
      <c r="BI72" s="208"/>
      <c r="BJ72" s="208"/>
      <c r="BK72" s="208"/>
      <c r="BL72" s="208"/>
      <c r="BM72" s="208"/>
      <c r="BN72" s="208"/>
      <c r="BO72" s="208"/>
      <c r="BP72" s="208"/>
      <c r="BQ72" s="208"/>
      <c r="BR72" s="208"/>
      <c r="BS72" s="208"/>
      <c r="BT72" s="208"/>
      <c r="BU72" s="208"/>
      <c r="BV72" s="208"/>
      <c r="BW72" s="208"/>
      <c r="BX72" s="208"/>
      <c r="BY72" s="208"/>
      <c r="BZ72" s="208"/>
      <c r="CA72" s="208"/>
      <c r="CB72" s="208"/>
      <c r="CC72" s="208"/>
    </row>
    <row r="73" spans="1:83" ht="14.25" x14ac:dyDescent="0.2">
      <c r="B73" s="79"/>
      <c r="C73" s="32"/>
      <c r="D73" s="32"/>
      <c r="E73" s="95"/>
      <c r="F73" s="295"/>
      <c r="G73" s="296"/>
      <c r="H73" s="125">
        <f t="shared" si="9"/>
        <v>6</v>
      </c>
      <c r="I73" s="127">
        <f t="shared" si="0"/>
        <v>61</v>
      </c>
      <c r="K73" s="209">
        <v>2</v>
      </c>
      <c r="L73" s="164" t="s">
        <v>119</v>
      </c>
      <c r="M73" s="165">
        <f t="shared" si="3"/>
        <v>0</v>
      </c>
      <c r="N73" s="193" t="str">
        <f>+B124</f>
        <v xml:space="preserve"> Program #2</v>
      </c>
      <c r="O73" s="193" t="e">
        <f>+O72</f>
        <v>#REF!</v>
      </c>
      <c r="P73" s="194">
        <f>+Application!$E$70</f>
        <v>27</v>
      </c>
      <c r="Q73" s="195">
        <f>+E141</f>
        <v>0</v>
      </c>
      <c r="R73" s="195">
        <f>+E142</f>
        <v>0</v>
      </c>
      <c r="S73" s="195">
        <f>+E143</f>
        <v>0</v>
      </c>
      <c r="T73" s="196">
        <f>+E144</f>
        <v>0</v>
      </c>
      <c r="U73" s="195">
        <f>+E145</f>
        <v>0</v>
      </c>
      <c r="V73" s="195">
        <f>+E146</f>
        <v>0</v>
      </c>
      <c r="W73" s="197">
        <f>+C148</f>
        <v>0</v>
      </c>
      <c r="X73" s="194" t="str">
        <f>+C149</f>
        <v>Drop Down Menu</v>
      </c>
      <c r="Y73" s="194" t="str">
        <f>+C150</f>
        <v>Drop Down Menu</v>
      </c>
      <c r="Z73" s="198" t="str">
        <f>+C151</f>
        <v>Drop Down Menu</v>
      </c>
      <c r="AA73" s="194">
        <f>+B156</f>
        <v>0</v>
      </c>
      <c r="AB73" s="199">
        <f>+E169</f>
        <v>0</v>
      </c>
      <c r="AC73" s="200">
        <f>+C164</f>
        <v>0</v>
      </c>
      <c r="AD73" s="200">
        <f>+D164</f>
        <v>0</v>
      </c>
      <c r="AE73" s="201">
        <f>+E164</f>
        <v>0</v>
      </c>
      <c r="AF73" s="202">
        <f>+C170</f>
        <v>0</v>
      </c>
      <c r="AG73" s="202">
        <f>+D170</f>
        <v>0</v>
      </c>
      <c r="AH73" s="202">
        <f>+E170</f>
        <v>0</v>
      </c>
      <c r="AI73" s="175"/>
      <c r="AJ73" s="176" t="e">
        <f t="shared" si="4"/>
        <v>#NAME?</v>
      </c>
      <c r="AK73" s="176" t="e">
        <f t="shared" si="5"/>
        <v>#NAME?</v>
      </c>
      <c r="AL73" s="176" t="e">
        <f>+AL72</f>
        <v>#REF!</v>
      </c>
      <c r="AM73" s="177" t="str">
        <f t="shared" si="7"/>
        <v>Not</v>
      </c>
      <c r="AN73" s="177" t="str">
        <f t="shared" si="8"/>
        <v>Not</v>
      </c>
      <c r="AO73" s="203">
        <f t="shared" si="10"/>
        <v>0</v>
      </c>
      <c r="AP73" s="203">
        <f t="shared" si="10"/>
        <v>0</v>
      </c>
      <c r="AQ73" s="203">
        <f t="shared" si="10"/>
        <v>0</v>
      </c>
      <c r="AR73" s="210"/>
      <c r="AS73" s="208"/>
      <c r="AT73" s="208"/>
      <c r="AU73" s="208"/>
      <c r="AV73" s="208"/>
      <c r="AW73" s="208"/>
      <c r="AX73" s="208"/>
      <c r="AY73" s="208"/>
      <c r="AZ73" s="208"/>
      <c r="BA73" s="208"/>
      <c r="BB73" s="208"/>
      <c r="BC73" s="208"/>
      <c r="BD73" s="208"/>
      <c r="BE73" s="208"/>
      <c r="BF73" s="208"/>
      <c r="BG73" s="208"/>
      <c r="BH73" s="208"/>
      <c r="BI73" s="208"/>
      <c r="BJ73" s="208"/>
      <c r="BK73" s="208"/>
      <c r="BL73" s="208"/>
      <c r="BM73" s="208"/>
      <c r="BN73" s="208"/>
      <c r="BO73" s="208"/>
      <c r="BP73" s="208"/>
      <c r="BQ73" s="208"/>
      <c r="BR73" s="208"/>
      <c r="BS73" s="208"/>
      <c r="BT73" s="208"/>
      <c r="BU73" s="208"/>
      <c r="BV73" s="208"/>
      <c r="BW73" s="208"/>
      <c r="BX73" s="208"/>
      <c r="BY73" s="208"/>
      <c r="BZ73" s="208"/>
      <c r="CA73" s="208"/>
      <c r="CB73" s="208"/>
      <c r="CC73" s="208"/>
    </row>
    <row r="74" spans="1:83" ht="14.25" x14ac:dyDescent="0.2">
      <c r="B74" s="79"/>
      <c r="C74" s="32"/>
      <c r="D74" s="32"/>
      <c r="E74" s="95"/>
      <c r="F74" s="295"/>
      <c r="G74" s="296"/>
      <c r="H74" s="125">
        <f t="shared" si="9"/>
        <v>7</v>
      </c>
      <c r="I74" s="127">
        <f t="shared" si="0"/>
        <v>62</v>
      </c>
      <c r="K74" s="207">
        <v>2</v>
      </c>
      <c r="L74" s="164" t="s">
        <v>120</v>
      </c>
      <c r="M74" s="165">
        <f t="shared" si="3"/>
        <v>0</v>
      </c>
      <c r="N74" s="165" t="str">
        <f>+B124</f>
        <v xml:space="preserve"> Program #2</v>
      </c>
      <c r="O74" s="165" t="e">
        <f>+O72</f>
        <v>#REF!</v>
      </c>
      <c r="P74" s="166">
        <f>+Application!$E$70</f>
        <v>27</v>
      </c>
      <c r="Q74" s="167">
        <f>+E141</f>
        <v>0</v>
      </c>
      <c r="R74" s="167">
        <f>+E142</f>
        <v>0</v>
      </c>
      <c r="S74" s="167">
        <f>+E143</f>
        <v>0</v>
      </c>
      <c r="T74" s="168">
        <f>+E144</f>
        <v>0</v>
      </c>
      <c r="U74" s="167">
        <f>+E145</f>
        <v>0</v>
      </c>
      <c r="V74" s="167">
        <f>+E146</f>
        <v>0</v>
      </c>
      <c r="W74" s="169">
        <f>+C148</f>
        <v>0</v>
      </c>
      <c r="X74" s="166" t="str">
        <f>+C149</f>
        <v>Drop Down Menu</v>
      </c>
      <c r="Y74" s="166" t="str">
        <f>+C150</f>
        <v>Drop Down Menu</v>
      </c>
      <c r="Z74" s="170" t="str">
        <f>+C151</f>
        <v>Drop Down Menu</v>
      </c>
      <c r="AA74" s="166">
        <f>+B156</f>
        <v>0</v>
      </c>
      <c r="AB74" s="171">
        <f>+E172</f>
        <v>0</v>
      </c>
      <c r="AC74" s="172">
        <f>+C164</f>
        <v>0</v>
      </c>
      <c r="AD74" s="172">
        <f>+D164</f>
        <v>0</v>
      </c>
      <c r="AE74" s="173">
        <f>+E164</f>
        <v>0</v>
      </c>
      <c r="AF74" s="174">
        <f>+C173</f>
        <v>0</v>
      </c>
      <c r="AG74" s="174">
        <f>+D173</f>
        <v>0</v>
      </c>
      <c r="AH74" s="174">
        <f>+E173</f>
        <v>0</v>
      </c>
      <c r="AI74" s="175"/>
      <c r="AJ74" s="176" t="e">
        <f t="shared" si="4"/>
        <v>#NAME?</v>
      </c>
      <c r="AK74" s="176" t="e">
        <f t="shared" si="5"/>
        <v>#NAME?</v>
      </c>
      <c r="AL74" s="176" t="e">
        <f>+AL72</f>
        <v>#REF!</v>
      </c>
      <c r="AM74" s="177" t="str">
        <f t="shared" si="7"/>
        <v>Not</v>
      </c>
      <c r="AN74" s="177" t="str">
        <f t="shared" si="8"/>
        <v>Not</v>
      </c>
      <c r="AO74" s="178">
        <f t="shared" si="10"/>
        <v>0</v>
      </c>
      <c r="AP74" s="178">
        <f t="shared" si="10"/>
        <v>0</v>
      </c>
      <c r="AQ74" s="178">
        <f t="shared" si="10"/>
        <v>0</v>
      </c>
      <c r="AR74" s="179"/>
      <c r="AS74" s="208"/>
      <c r="AT74" s="208"/>
      <c r="AU74" s="208"/>
      <c r="AV74" s="208"/>
      <c r="AW74" s="208"/>
      <c r="AX74" s="208"/>
      <c r="AY74" s="208"/>
      <c r="AZ74" s="208"/>
      <c r="BA74" s="208"/>
      <c r="BB74" s="208"/>
      <c r="BC74" s="208"/>
      <c r="BD74" s="208"/>
      <c r="BE74" s="208"/>
      <c r="BF74" s="208"/>
      <c r="BG74" s="208"/>
      <c r="BH74" s="208"/>
      <c r="BI74" s="208"/>
      <c r="BJ74" s="208"/>
      <c r="BK74" s="208"/>
      <c r="BL74" s="208"/>
      <c r="BM74" s="208"/>
      <c r="BN74" s="208"/>
      <c r="BO74" s="208"/>
      <c r="BP74" s="208"/>
      <c r="BQ74" s="208"/>
      <c r="BR74" s="208"/>
      <c r="BS74" s="208"/>
      <c r="BT74" s="208"/>
      <c r="BU74" s="208"/>
      <c r="BV74" s="208"/>
      <c r="BW74" s="208"/>
      <c r="BX74" s="208"/>
      <c r="BY74" s="208"/>
      <c r="BZ74" s="208"/>
      <c r="CA74" s="208"/>
      <c r="CB74" s="208"/>
      <c r="CC74" s="208"/>
    </row>
    <row r="75" spans="1:83" ht="14.25" x14ac:dyDescent="0.2">
      <c r="B75" s="79"/>
      <c r="C75" s="32"/>
      <c r="D75" s="32"/>
      <c r="E75" s="95"/>
      <c r="F75" s="295"/>
      <c r="G75" s="296"/>
      <c r="H75" s="125">
        <f t="shared" si="9"/>
        <v>8</v>
      </c>
      <c r="I75" s="127">
        <f t="shared" si="0"/>
        <v>63</v>
      </c>
      <c r="K75" s="211">
        <v>3</v>
      </c>
      <c r="L75" s="164" t="s">
        <v>117</v>
      </c>
      <c r="M75" s="165">
        <f t="shared" si="3"/>
        <v>0</v>
      </c>
      <c r="N75" s="165" t="str">
        <f>+B179</f>
        <v xml:space="preserve"> Program #3</v>
      </c>
      <c r="O75" s="165" t="e">
        <f>+#REF!</f>
        <v>#REF!</v>
      </c>
      <c r="P75" s="166">
        <f>+Application!$E$70</f>
        <v>27</v>
      </c>
      <c r="Q75" s="167">
        <f>+E196</f>
        <v>0</v>
      </c>
      <c r="R75" s="167">
        <f>+E197</f>
        <v>0</v>
      </c>
      <c r="S75" s="167">
        <f>+E198</f>
        <v>0</v>
      </c>
      <c r="T75" s="168">
        <f>+E199</f>
        <v>0</v>
      </c>
      <c r="U75" s="167">
        <f>+E200</f>
        <v>0</v>
      </c>
      <c r="V75" s="167">
        <f>+E201</f>
        <v>0</v>
      </c>
      <c r="W75" s="169">
        <f>+C203</f>
        <v>0</v>
      </c>
      <c r="X75" s="166" t="str">
        <f>+C204</f>
        <v>Drop Down Menu</v>
      </c>
      <c r="Y75" s="166" t="str">
        <f>+C205</f>
        <v>Drop Down Menu</v>
      </c>
      <c r="Z75" s="170" t="str">
        <f>+C206</f>
        <v>Drop Down Menu</v>
      </c>
      <c r="AA75" s="166">
        <f>+B211</f>
        <v>0</v>
      </c>
      <c r="AB75" s="171">
        <f>+E221</f>
        <v>0</v>
      </c>
      <c r="AC75" s="172">
        <f>+C219</f>
        <v>0</v>
      </c>
      <c r="AD75" s="172">
        <f>+D219</f>
        <v>0</v>
      </c>
      <c r="AE75" s="173">
        <f>+E219</f>
        <v>0</v>
      </c>
      <c r="AF75" s="174">
        <f>+C222</f>
        <v>0</v>
      </c>
      <c r="AG75" s="174">
        <f>+D222</f>
        <v>0</v>
      </c>
      <c r="AH75" s="174">
        <f>+E222</f>
        <v>0</v>
      </c>
      <c r="AI75" s="175"/>
      <c r="AJ75" s="176" t="e">
        <f t="shared" si="4"/>
        <v>#NAME?</v>
      </c>
      <c r="AK75" s="176" t="e">
        <f t="shared" si="5"/>
        <v>#NAME?</v>
      </c>
      <c r="AL75" s="176" t="e">
        <f>+#REF!</f>
        <v>#REF!</v>
      </c>
      <c r="AM75" s="177" t="str">
        <f t="shared" si="7"/>
        <v>Not</v>
      </c>
      <c r="AN75" s="177" t="str">
        <f t="shared" si="8"/>
        <v>Not</v>
      </c>
      <c r="AO75" s="178">
        <f t="shared" ref="AO75:AQ77" si="11">+C213</f>
        <v>0</v>
      </c>
      <c r="AP75" s="178">
        <f t="shared" si="11"/>
        <v>0</v>
      </c>
      <c r="AQ75" s="178">
        <f t="shared" si="11"/>
        <v>0</v>
      </c>
      <c r="AR75" s="179"/>
      <c r="AS75" s="208"/>
      <c r="AT75" s="208"/>
      <c r="AU75" s="208"/>
      <c r="AV75" s="208"/>
      <c r="AW75" s="208"/>
      <c r="AX75" s="208"/>
      <c r="AY75" s="208"/>
      <c r="AZ75" s="208"/>
      <c r="BA75" s="208"/>
      <c r="BB75" s="208"/>
      <c r="BC75" s="208"/>
      <c r="BD75" s="208"/>
      <c r="BE75" s="208"/>
      <c r="BF75" s="208"/>
      <c r="BG75" s="208"/>
      <c r="BH75" s="208"/>
      <c r="BI75" s="208"/>
      <c r="BJ75" s="208"/>
      <c r="BK75" s="208"/>
      <c r="BL75" s="208"/>
      <c r="BM75" s="208"/>
      <c r="BN75" s="208"/>
      <c r="BO75" s="208"/>
      <c r="BP75" s="208"/>
      <c r="BQ75" s="208"/>
      <c r="BR75" s="208"/>
      <c r="BS75" s="208"/>
      <c r="BT75" s="208"/>
      <c r="BU75" s="208"/>
      <c r="BV75" s="208"/>
      <c r="BW75" s="208"/>
      <c r="BX75" s="208"/>
      <c r="BY75" s="208"/>
      <c r="BZ75" s="208"/>
      <c r="CA75" s="208"/>
      <c r="CB75" s="208"/>
      <c r="CC75" s="208"/>
    </row>
    <row r="76" spans="1:83" ht="14.25" x14ac:dyDescent="0.2">
      <c r="B76" s="79"/>
      <c r="C76" s="32"/>
      <c r="D76" s="32"/>
      <c r="E76" s="95"/>
      <c r="F76" s="295"/>
      <c r="G76" s="296"/>
      <c r="H76" s="125">
        <f t="shared" si="9"/>
        <v>9</v>
      </c>
      <c r="I76" s="127">
        <f t="shared" si="0"/>
        <v>64</v>
      </c>
      <c r="K76" s="212">
        <v>3</v>
      </c>
      <c r="L76" s="164" t="s">
        <v>119</v>
      </c>
      <c r="M76" s="165">
        <f t="shared" si="3"/>
        <v>0</v>
      </c>
      <c r="N76" s="193" t="str">
        <f>+B179</f>
        <v xml:space="preserve"> Program #3</v>
      </c>
      <c r="O76" s="193" t="e">
        <f>+O75</f>
        <v>#REF!</v>
      </c>
      <c r="P76" s="194">
        <f>+Application!$E$70</f>
        <v>27</v>
      </c>
      <c r="Q76" s="195">
        <f>+E196</f>
        <v>0</v>
      </c>
      <c r="R76" s="195">
        <f>+E197</f>
        <v>0</v>
      </c>
      <c r="S76" s="195">
        <f>+E198</f>
        <v>0</v>
      </c>
      <c r="T76" s="196">
        <f>+E199</f>
        <v>0</v>
      </c>
      <c r="U76" s="195">
        <f>+E200</f>
        <v>0</v>
      </c>
      <c r="V76" s="195">
        <f>+E201</f>
        <v>0</v>
      </c>
      <c r="W76" s="197">
        <f>+C203</f>
        <v>0</v>
      </c>
      <c r="X76" s="194" t="str">
        <f>+C204</f>
        <v>Drop Down Menu</v>
      </c>
      <c r="Y76" s="194" t="str">
        <f>+C205</f>
        <v>Drop Down Menu</v>
      </c>
      <c r="Z76" s="198" t="str">
        <f>+C206</f>
        <v>Drop Down Menu</v>
      </c>
      <c r="AA76" s="194">
        <f>+B211</f>
        <v>0</v>
      </c>
      <c r="AB76" s="199">
        <f>+E224</f>
        <v>0</v>
      </c>
      <c r="AC76" s="200">
        <f>+C219</f>
        <v>0</v>
      </c>
      <c r="AD76" s="200">
        <f>+D219</f>
        <v>0</v>
      </c>
      <c r="AE76" s="201">
        <f>+E219</f>
        <v>0</v>
      </c>
      <c r="AF76" s="202">
        <f>+C225</f>
        <v>0</v>
      </c>
      <c r="AG76" s="202">
        <f>+D225</f>
        <v>0</v>
      </c>
      <c r="AH76" s="202">
        <f>+E225</f>
        <v>0</v>
      </c>
      <c r="AI76" s="175"/>
      <c r="AJ76" s="176" t="e">
        <f t="shared" si="4"/>
        <v>#NAME?</v>
      </c>
      <c r="AK76" s="176" t="e">
        <f t="shared" si="5"/>
        <v>#NAME?</v>
      </c>
      <c r="AL76" s="176" t="e">
        <f>+AL75</f>
        <v>#REF!</v>
      </c>
      <c r="AM76" s="177" t="str">
        <f t="shared" si="7"/>
        <v>Not</v>
      </c>
      <c r="AN76" s="177" t="str">
        <f t="shared" si="8"/>
        <v>Not</v>
      </c>
      <c r="AO76" s="203">
        <f t="shared" si="11"/>
        <v>0</v>
      </c>
      <c r="AP76" s="203">
        <f t="shared" si="11"/>
        <v>0</v>
      </c>
      <c r="AQ76" s="203">
        <f t="shared" si="11"/>
        <v>0</v>
      </c>
      <c r="AR76" s="210"/>
      <c r="AS76" s="208"/>
      <c r="AT76" s="208"/>
      <c r="AU76" s="208"/>
      <c r="AV76" s="208"/>
      <c r="AW76" s="208"/>
      <c r="AX76" s="208"/>
      <c r="AY76" s="208"/>
      <c r="AZ76" s="208"/>
      <c r="BA76" s="208"/>
      <c r="BB76" s="208"/>
      <c r="BC76" s="208"/>
      <c r="BD76" s="208"/>
      <c r="BE76" s="208"/>
      <c r="BF76" s="208"/>
      <c r="BG76" s="208"/>
      <c r="BH76" s="208"/>
      <c r="BI76" s="208"/>
      <c r="BJ76" s="208"/>
      <c r="BK76" s="208"/>
      <c r="BL76" s="208"/>
      <c r="BM76" s="208"/>
      <c r="BN76" s="208"/>
      <c r="BO76" s="208"/>
      <c r="BP76" s="208"/>
      <c r="BQ76" s="208"/>
      <c r="BR76" s="208"/>
      <c r="BS76" s="208"/>
      <c r="BT76" s="208"/>
      <c r="BU76" s="208"/>
      <c r="BV76" s="208"/>
      <c r="BW76" s="208"/>
      <c r="BX76" s="208"/>
      <c r="BY76" s="208"/>
      <c r="BZ76" s="208"/>
      <c r="CA76" s="208"/>
      <c r="CB76" s="208"/>
      <c r="CC76" s="208"/>
    </row>
    <row r="77" spans="1:83" ht="14.25" x14ac:dyDescent="0.2">
      <c r="B77" s="79"/>
      <c r="C77" s="32"/>
      <c r="D77" s="32"/>
      <c r="E77" s="95"/>
      <c r="F77" s="295"/>
      <c r="G77" s="296"/>
      <c r="H77" s="125">
        <f t="shared" si="9"/>
        <v>10</v>
      </c>
      <c r="I77" s="127">
        <f t="shared" si="0"/>
        <v>65</v>
      </c>
      <c r="K77" s="211">
        <v>3</v>
      </c>
      <c r="L77" s="164" t="s">
        <v>120</v>
      </c>
      <c r="M77" s="165">
        <f t="shared" si="3"/>
        <v>0</v>
      </c>
      <c r="N77" s="165" t="str">
        <f>+B179</f>
        <v xml:space="preserve"> Program #3</v>
      </c>
      <c r="O77" s="165" t="e">
        <f>+O75</f>
        <v>#REF!</v>
      </c>
      <c r="P77" s="166">
        <f>+Application!$E$70</f>
        <v>27</v>
      </c>
      <c r="Q77" s="167">
        <f>+E196</f>
        <v>0</v>
      </c>
      <c r="R77" s="167">
        <f>+E197</f>
        <v>0</v>
      </c>
      <c r="S77" s="167">
        <f>+E198</f>
        <v>0</v>
      </c>
      <c r="T77" s="168">
        <f>+E199</f>
        <v>0</v>
      </c>
      <c r="U77" s="167">
        <f>+E200</f>
        <v>0</v>
      </c>
      <c r="V77" s="167">
        <f>+E201</f>
        <v>0</v>
      </c>
      <c r="W77" s="169">
        <f>+C203</f>
        <v>0</v>
      </c>
      <c r="X77" s="166" t="str">
        <f>+C204</f>
        <v>Drop Down Menu</v>
      </c>
      <c r="Y77" s="166" t="str">
        <f>+C205</f>
        <v>Drop Down Menu</v>
      </c>
      <c r="Z77" s="170" t="str">
        <f>+C206</f>
        <v>Drop Down Menu</v>
      </c>
      <c r="AA77" s="166">
        <f>+B211</f>
        <v>0</v>
      </c>
      <c r="AB77" s="171">
        <f>+E227</f>
        <v>0</v>
      </c>
      <c r="AC77" s="172">
        <f>+C219</f>
        <v>0</v>
      </c>
      <c r="AD77" s="172">
        <f>+D219</f>
        <v>0</v>
      </c>
      <c r="AE77" s="173">
        <f>+E219</f>
        <v>0</v>
      </c>
      <c r="AF77" s="174">
        <f>+C228</f>
        <v>0</v>
      </c>
      <c r="AG77" s="174">
        <f>+D228</f>
        <v>0</v>
      </c>
      <c r="AH77" s="174">
        <f>+E228</f>
        <v>0</v>
      </c>
      <c r="AI77" s="175"/>
      <c r="AJ77" s="176" t="e">
        <f t="shared" si="4"/>
        <v>#NAME?</v>
      </c>
      <c r="AK77" s="176" t="e">
        <f t="shared" si="5"/>
        <v>#NAME?</v>
      </c>
      <c r="AL77" s="176" t="e">
        <f>+AL75</f>
        <v>#REF!</v>
      </c>
      <c r="AM77" s="177" t="str">
        <f t="shared" si="7"/>
        <v>Not</v>
      </c>
      <c r="AN77" s="177" t="str">
        <f t="shared" si="8"/>
        <v>Not</v>
      </c>
      <c r="AO77" s="178">
        <f t="shared" si="11"/>
        <v>0</v>
      </c>
      <c r="AP77" s="178">
        <f t="shared" si="11"/>
        <v>0</v>
      </c>
      <c r="AQ77" s="178">
        <f t="shared" si="11"/>
        <v>0</v>
      </c>
      <c r="AR77" s="179"/>
      <c r="AS77" s="208"/>
      <c r="AT77" s="208"/>
      <c r="AU77" s="208"/>
      <c r="AV77" s="208"/>
      <c r="AW77" s="208"/>
      <c r="AX77" s="208"/>
      <c r="AY77" s="208"/>
      <c r="AZ77" s="208"/>
      <c r="BA77" s="208"/>
      <c r="BB77" s="208"/>
      <c r="BC77" s="208"/>
      <c r="BD77" s="208"/>
      <c r="BE77" s="208"/>
      <c r="BF77" s="208"/>
      <c r="BG77" s="208"/>
      <c r="BH77" s="208"/>
      <c r="BI77" s="208"/>
      <c r="BJ77" s="208"/>
      <c r="BK77" s="208"/>
      <c r="BL77" s="208"/>
      <c r="BM77" s="208"/>
      <c r="BN77" s="208"/>
      <c r="BO77" s="208"/>
      <c r="BP77" s="208"/>
      <c r="BQ77" s="208"/>
      <c r="BR77" s="208"/>
      <c r="BS77" s="208"/>
      <c r="BT77" s="208"/>
      <c r="BU77" s="208"/>
      <c r="BV77" s="208"/>
      <c r="BW77" s="208"/>
      <c r="BX77" s="208"/>
      <c r="BY77" s="208"/>
      <c r="BZ77" s="208"/>
      <c r="CA77" s="208"/>
      <c r="CB77" s="208"/>
      <c r="CC77" s="208"/>
    </row>
    <row r="78" spans="1:83" ht="16.5" customHeight="1" x14ac:dyDescent="0.2">
      <c r="B78" s="20" t="s">
        <v>121</v>
      </c>
      <c r="C78" s="259">
        <f>C112+C115+C118</f>
        <v>0</v>
      </c>
      <c r="D78" s="259">
        <f>D112+D115+D118</f>
        <v>0</v>
      </c>
      <c r="E78" s="259">
        <f>E112+E115+E118</f>
        <v>0</v>
      </c>
      <c r="F78" s="295"/>
      <c r="G78" s="296"/>
      <c r="H78" s="125">
        <f t="shared" si="9"/>
        <v>11</v>
      </c>
      <c r="I78" s="127">
        <f t="shared" si="0"/>
        <v>66</v>
      </c>
      <c r="K78" s="207">
        <v>4</v>
      </c>
      <c r="L78" s="164" t="s">
        <v>117</v>
      </c>
      <c r="M78" s="165">
        <f t="shared" si="3"/>
        <v>0</v>
      </c>
      <c r="N78" s="165" t="str">
        <f>+B234</f>
        <v xml:space="preserve"> Program #4</v>
      </c>
      <c r="O78" s="165" t="e">
        <f>+#REF!</f>
        <v>#REF!</v>
      </c>
      <c r="P78" s="166">
        <f>+Application!$E$70</f>
        <v>27</v>
      </c>
      <c r="Q78" s="167">
        <f>+E251</f>
        <v>0</v>
      </c>
      <c r="R78" s="167">
        <f>+E252</f>
        <v>0</v>
      </c>
      <c r="S78" s="167">
        <f>+E253</f>
        <v>0</v>
      </c>
      <c r="T78" s="168">
        <f>+E254</f>
        <v>0</v>
      </c>
      <c r="U78" s="167">
        <f>+E255</f>
        <v>0</v>
      </c>
      <c r="V78" s="167">
        <f>+E256</f>
        <v>0</v>
      </c>
      <c r="W78" s="169">
        <f>+C258</f>
        <v>0</v>
      </c>
      <c r="X78" s="166" t="str">
        <f>+C259</f>
        <v>Drop Down Menu</v>
      </c>
      <c r="Y78" s="166" t="str">
        <f>+C260</f>
        <v>Drop Down Menu</v>
      </c>
      <c r="Z78" s="170" t="str">
        <f>+C261</f>
        <v>Drop Down Menu</v>
      </c>
      <c r="AA78" s="166">
        <f>+B266</f>
        <v>0</v>
      </c>
      <c r="AB78" s="171">
        <f>+E276</f>
        <v>0</v>
      </c>
      <c r="AC78" s="172">
        <f>+C274</f>
        <v>0</v>
      </c>
      <c r="AD78" s="172">
        <f>+D274</f>
        <v>0</v>
      </c>
      <c r="AE78" s="173">
        <f>+E274</f>
        <v>0</v>
      </c>
      <c r="AF78" s="174">
        <f>+C277</f>
        <v>0</v>
      </c>
      <c r="AG78" s="174">
        <f>+D277</f>
        <v>0</v>
      </c>
      <c r="AH78" s="174">
        <f>+E277</f>
        <v>0</v>
      </c>
      <c r="AI78" s="175"/>
      <c r="AJ78" s="176" t="e">
        <f t="shared" si="4"/>
        <v>#NAME?</v>
      </c>
      <c r="AK78" s="176" t="e">
        <f t="shared" si="5"/>
        <v>#NAME?</v>
      </c>
      <c r="AL78" s="176" t="e">
        <f>+#REF!</f>
        <v>#REF!</v>
      </c>
      <c r="AM78" s="177" t="str">
        <f t="shared" si="7"/>
        <v>Not</v>
      </c>
      <c r="AN78" s="177" t="str">
        <f t="shared" si="8"/>
        <v>Not</v>
      </c>
      <c r="AO78" s="178">
        <f t="shared" ref="AO78:AQ80" si="12">+C268</f>
        <v>0</v>
      </c>
      <c r="AP78" s="178">
        <f t="shared" si="12"/>
        <v>0</v>
      </c>
      <c r="AQ78" s="178">
        <f t="shared" si="12"/>
        <v>0</v>
      </c>
      <c r="AR78" s="179"/>
      <c r="AS78" s="208"/>
      <c r="AT78" s="208"/>
      <c r="AU78" s="208"/>
      <c r="AV78" s="208"/>
      <c r="AW78" s="208"/>
      <c r="AX78" s="208"/>
      <c r="AY78" s="208"/>
      <c r="AZ78" s="208"/>
      <c r="BA78" s="208"/>
      <c r="BB78" s="208"/>
      <c r="BC78" s="208"/>
      <c r="BD78" s="208"/>
      <c r="BE78" s="208"/>
      <c r="BF78" s="208"/>
      <c r="BG78" s="208"/>
      <c r="BH78" s="208"/>
      <c r="BI78" s="208"/>
      <c r="BJ78" s="208"/>
      <c r="BK78" s="208"/>
      <c r="BL78" s="208"/>
      <c r="BM78" s="208"/>
      <c r="BN78" s="208"/>
      <c r="BO78" s="208"/>
      <c r="BP78" s="208"/>
      <c r="BQ78" s="208"/>
      <c r="BR78" s="208"/>
      <c r="BS78" s="208"/>
      <c r="BT78" s="208"/>
      <c r="BU78" s="208"/>
      <c r="BV78" s="208"/>
      <c r="BW78" s="208"/>
      <c r="BX78" s="208"/>
      <c r="BY78" s="208"/>
      <c r="BZ78" s="208"/>
      <c r="CA78" s="208"/>
      <c r="CB78" s="208"/>
      <c r="CC78" s="208"/>
    </row>
    <row r="79" spans="1:83" ht="14.25" x14ac:dyDescent="0.2">
      <c r="B79" s="20" t="s">
        <v>122</v>
      </c>
      <c r="C79" s="60">
        <f>SUM(C71:C77)</f>
        <v>0</v>
      </c>
      <c r="D79" s="33">
        <f>SUM(D71:D77)</f>
        <v>0</v>
      </c>
      <c r="E79" s="33">
        <f>SUM(E71:E77)</f>
        <v>0</v>
      </c>
      <c r="F79" s="295"/>
      <c r="G79" s="296"/>
      <c r="H79" s="125">
        <f t="shared" si="9"/>
        <v>12</v>
      </c>
      <c r="I79" s="127">
        <f t="shared" si="9"/>
        <v>67</v>
      </c>
      <c r="K79" s="209">
        <v>4</v>
      </c>
      <c r="L79" s="164" t="s">
        <v>119</v>
      </c>
      <c r="M79" s="165">
        <f t="shared" si="3"/>
        <v>0</v>
      </c>
      <c r="N79" s="193" t="str">
        <f>+B234</f>
        <v xml:space="preserve"> Program #4</v>
      </c>
      <c r="O79" s="193" t="e">
        <f>+O78</f>
        <v>#REF!</v>
      </c>
      <c r="P79" s="194">
        <f>+Application!$E$70</f>
        <v>27</v>
      </c>
      <c r="Q79" s="195">
        <f>+E251</f>
        <v>0</v>
      </c>
      <c r="R79" s="195">
        <f>+E252</f>
        <v>0</v>
      </c>
      <c r="S79" s="195">
        <f>+E253</f>
        <v>0</v>
      </c>
      <c r="T79" s="196">
        <f>+E254</f>
        <v>0</v>
      </c>
      <c r="U79" s="195">
        <f>+E255</f>
        <v>0</v>
      </c>
      <c r="V79" s="195">
        <f>+E256</f>
        <v>0</v>
      </c>
      <c r="W79" s="197">
        <f>+C258</f>
        <v>0</v>
      </c>
      <c r="X79" s="194" t="str">
        <f>+C259</f>
        <v>Drop Down Menu</v>
      </c>
      <c r="Y79" s="194" t="str">
        <f>+C260</f>
        <v>Drop Down Menu</v>
      </c>
      <c r="Z79" s="198" t="str">
        <f>+C261</f>
        <v>Drop Down Menu</v>
      </c>
      <c r="AA79" s="194">
        <f>+B266</f>
        <v>0</v>
      </c>
      <c r="AB79" s="199">
        <f>+E279</f>
        <v>0</v>
      </c>
      <c r="AC79" s="200">
        <f>+C274</f>
        <v>0</v>
      </c>
      <c r="AD79" s="200">
        <f>+D274</f>
        <v>0</v>
      </c>
      <c r="AE79" s="201">
        <f>+E274</f>
        <v>0</v>
      </c>
      <c r="AF79" s="202">
        <f>+C280</f>
        <v>0</v>
      </c>
      <c r="AG79" s="202">
        <f>+D280</f>
        <v>0</v>
      </c>
      <c r="AH79" s="202">
        <f>+E280</f>
        <v>0</v>
      </c>
      <c r="AI79" s="175"/>
      <c r="AJ79" s="176" t="e">
        <f t="shared" si="4"/>
        <v>#NAME?</v>
      </c>
      <c r="AK79" s="176" t="e">
        <f t="shared" si="5"/>
        <v>#NAME?</v>
      </c>
      <c r="AL79" s="176" t="e">
        <f>+AL78</f>
        <v>#REF!</v>
      </c>
      <c r="AM79" s="177" t="str">
        <f t="shared" si="7"/>
        <v>Not</v>
      </c>
      <c r="AN79" s="177" t="str">
        <f t="shared" si="8"/>
        <v>Not</v>
      </c>
      <c r="AO79" s="203">
        <f t="shared" si="12"/>
        <v>0</v>
      </c>
      <c r="AP79" s="203">
        <f t="shared" si="12"/>
        <v>0</v>
      </c>
      <c r="AQ79" s="203">
        <f t="shared" si="12"/>
        <v>0</v>
      </c>
      <c r="AR79" s="210"/>
      <c r="AS79" s="208"/>
      <c r="AT79" s="208"/>
      <c r="AU79" s="208"/>
      <c r="AV79" s="208"/>
      <c r="AW79" s="208"/>
      <c r="AX79" s="208"/>
      <c r="AY79" s="208"/>
      <c r="AZ79" s="208"/>
      <c r="BA79" s="208"/>
      <c r="BB79" s="208"/>
      <c r="BC79" s="208"/>
      <c r="BD79" s="208"/>
      <c r="BE79" s="208"/>
      <c r="BF79" s="208"/>
      <c r="BG79" s="208"/>
      <c r="BH79" s="208"/>
      <c r="BI79" s="208"/>
      <c r="BJ79" s="208"/>
      <c r="BK79" s="208"/>
      <c r="BL79" s="208"/>
      <c r="BM79" s="208"/>
      <c r="BN79" s="208"/>
      <c r="BO79" s="208"/>
      <c r="BP79" s="208"/>
      <c r="BQ79" s="208"/>
      <c r="BR79" s="208"/>
      <c r="BS79" s="208"/>
      <c r="BT79" s="208"/>
      <c r="BU79" s="208"/>
      <c r="BV79" s="208"/>
      <c r="BW79" s="208"/>
      <c r="BX79" s="208"/>
      <c r="BY79" s="208"/>
      <c r="BZ79" s="208"/>
      <c r="CA79" s="208"/>
      <c r="CB79" s="208"/>
      <c r="CC79" s="208"/>
    </row>
    <row r="80" spans="1:83" ht="14.25" customHeight="1" x14ac:dyDescent="0.2">
      <c r="B80" s="30" t="s">
        <v>123</v>
      </c>
      <c r="C80" s="31">
        <f>+$C$70</f>
        <v>25</v>
      </c>
      <c r="D80" s="31">
        <f>+$D$70</f>
        <v>26</v>
      </c>
      <c r="E80" s="31">
        <f>+E70</f>
        <v>27</v>
      </c>
      <c r="F80" s="325" t="s">
        <v>124</v>
      </c>
      <c r="G80" s="326"/>
      <c r="H80" s="125">
        <f t="shared" si="9"/>
        <v>13</v>
      </c>
      <c r="I80" s="127">
        <f t="shared" si="9"/>
        <v>68</v>
      </c>
      <c r="K80" s="207">
        <v>4</v>
      </c>
      <c r="L80" s="164" t="s">
        <v>120</v>
      </c>
      <c r="M80" s="165">
        <f t="shared" si="3"/>
        <v>0</v>
      </c>
      <c r="N80" s="165" t="str">
        <f>+B234</f>
        <v xml:space="preserve"> Program #4</v>
      </c>
      <c r="O80" s="165" t="e">
        <f>+O78</f>
        <v>#REF!</v>
      </c>
      <c r="P80" s="166">
        <f>+Application!$E$70</f>
        <v>27</v>
      </c>
      <c r="Q80" s="167">
        <f>+E251</f>
        <v>0</v>
      </c>
      <c r="R80" s="167">
        <f>+E252</f>
        <v>0</v>
      </c>
      <c r="S80" s="167">
        <f>+E253</f>
        <v>0</v>
      </c>
      <c r="T80" s="168">
        <f>+E254</f>
        <v>0</v>
      </c>
      <c r="U80" s="167">
        <f>+E255</f>
        <v>0</v>
      </c>
      <c r="V80" s="167">
        <f>+E256</f>
        <v>0</v>
      </c>
      <c r="W80" s="169">
        <f>+C258</f>
        <v>0</v>
      </c>
      <c r="X80" s="166" t="str">
        <f>+C259</f>
        <v>Drop Down Menu</v>
      </c>
      <c r="Y80" s="166" t="str">
        <f>+C260</f>
        <v>Drop Down Menu</v>
      </c>
      <c r="Z80" s="170" t="str">
        <f>+C261</f>
        <v>Drop Down Menu</v>
      </c>
      <c r="AA80" s="166">
        <f>+B266</f>
        <v>0</v>
      </c>
      <c r="AB80" s="171">
        <f>+E282</f>
        <v>0</v>
      </c>
      <c r="AC80" s="172">
        <f>+C274</f>
        <v>0</v>
      </c>
      <c r="AD80" s="172">
        <f>+D274</f>
        <v>0</v>
      </c>
      <c r="AE80" s="173">
        <f>+E274</f>
        <v>0</v>
      </c>
      <c r="AF80" s="174">
        <f>+C283</f>
        <v>0</v>
      </c>
      <c r="AG80" s="174">
        <f>+D283</f>
        <v>0</v>
      </c>
      <c r="AH80" s="174">
        <f>+E283</f>
        <v>0</v>
      </c>
      <c r="AI80" s="175"/>
      <c r="AJ80" s="176" t="e">
        <f t="shared" si="4"/>
        <v>#NAME?</v>
      </c>
      <c r="AK80" s="176" t="e">
        <f t="shared" si="5"/>
        <v>#NAME?</v>
      </c>
      <c r="AL80" s="176" t="e">
        <f>+AL78</f>
        <v>#REF!</v>
      </c>
      <c r="AM80" s="177" t="str">
        <f t="shared" si="7"/>
        <v>Not</v>
      </c>
      <c r="AN80" s="177" t="str">
        <f t="shared" si="8"/>
        <v>Not</v>
      </c>
      <c r="AO80" s="178">
        <f t="shared" si="12"/>
        <v>0</v>
      </c>
      <c r="AP80" s="178">
        <f t="shared" si="12"/>
        <v>0</v>
      </c>
      <c r="AQ80" s="178">
        <f t="shared" si="12"/>
        <v>0</v>
      </c>
      <c r="AR80" s="179"/>
      <c r="AS80" s="208"/>
      <c r="AT80" s="208"/>
      <c r="AU80" s="208"/>
      <c r="AV80" s="208"/>
      <c r="AW80" s="208"/>
      <c r="AX80" s="208"/>
      <c r="AY80" s="208"/>
      <c r="AZ80" s="208"/>
      <c r="BA80" s="208"/>
      <c r="BB80" s="208"/>
      <c r="BC80" s="208"/>
      <c r="BD80" s="208"/>
      <c r="BE80" s="208"/>
      <c r="BF80" s="208"/>
      <c r="BG80" s="208"/>
      <c r="BH80" s="208"/>
      <c r="BI80" s="208"/>
      <c r="BJ80" s="208"/>
      <c r="BK80" s="208"/>
      <c r="BL80" s="208"/>
      <c r="BM80" s="208"/>
      <c r="BN80" s="208"/>
      <c r="BO80" s="208"/>
      <c r="BP80" s="208"/>
      <c r="BQ80" s="208"/>
      <c r="BR80" s="208"/>
      <c r="BS80" s="208"/>
      <c r="BT80" s="208"/>
      <c r="BU80" s="208"/>
      <c r="BV80" s="208"/>
      <c r="BW80" s="208"/>
      <c r="BX80" s="208"/>
      <c r="BY80" s="208"/>
      <c r="BZ80" s="208"/>
      <c r="CA80" s="208"/>
      <c r="CB80" s="208"/>
      <c r="CC80" s="208"/>
    </row>
    <row r="81" spans="2:83" ht="14.25" customHeight="1" x14ac:dyDescent="0.2">
      <c r="B81" s="20" t="s">
        <v>125</v>
      </c>
      <c r="C81" s="32"/>
      <c r="D81" s="32"/>
      <c r="E81" s="95"/>
      <c r="F81" s="295"/>
      <c r="G81" s="296"/>
      <c r="H81" s="125">
        <f t="shared" si="9"/>
        <v>14</v>
      </c>
      <c r="I81" s="127">
        <f t="shared" si="9"/>
        <v>69</v>
      </c>
      <c r="K81" s="211">
        <v>5</v>
      </c>
      <c r="L81" s="164" t="s">
        <v>117</v>
      </c>
      <c r="M81" s="165">
        <f t="shared" si="3"/>
        <v>0</v>
      </c>
      <c r="N81" s="165" t="str">
        <f>+B289</f>
        <v xml:space="preserve"> Program #5</v>
      </c>
      <c r="O81" s="165" t="e">
        <f>+#REF!</f>
        <v>#REF!</v>
      </c>
      <c r="P81" s="166">
        <f>+Application!$E$70</f>
        <v>27</v>
      </c>
      <c r="Q81" s="167">
        <f>+E306</f>
        <v>0</v>
      </c>
      <c r="R81" s="167">
        <f>+E307</f>
        <v>0</v>
      </c>
      <c r="S81" s="167">
        <f>+E308</f>
        <v>0</v>
      </c>
      <c r="T81" s="168">
        <f>+E309</f>
        <v>0</v>
      </c>
      <c r="U81" s="167">
        <f>+E310</f>
        <v>0</v>
      </c>
      <c r="V81" s="167">
        <f>+E311</f>
        <v>0</v>
      </c>
      <c r="W81" s="169">
        <f>+C313</f>
        <v>0</v>
      </c>
      <c r="X81" s="166" t="str">
        <f>+C314</f>
        <v>Drop Down Menu</v>
      </c>
      <c r="Y81" s="166" t="str">
        <f>+C315</f>
        <v>Drop Down Menu</v>
      </c>
      <c r="Z81" s="170" t="str">
        <f>+C316</f>
        <v>Drop Down Menu</v>
      </c>
      <c r="AA81" s="166">
        <f>+B321</f>
        <v>0</v>
      </c>
      <c r="AB81" s="171">
        <f>+E331</f>
        <v>0</v>
      </c>
      <c r="AC81" s="172">
        <f>+C329</f>
        <v>0</v>
      </c>
      <c r="AD81" s="172">
        <f>+D329</f>
        <v>0</v>
      </c>
      <c r="AE81" s="173">
        <f>+E329</f>
        <v>0</v>
      </c>
      <c r="AF81" s="174">
        <f>+C332</f>
        <v>0</v>
      </c>
      <c r="AG81" s="174">
        <f>+D332</f>
        <v>0</v>
      </c>
      <c r="AH81" s="174">
        <f>+E332</f>
        <v>0</v>
      </c>
      <c r="AI81" s="175"/>
      <c r="AJ81" s="176" t="e">
        <f t="shared" si="4"/>
        <v>#NAME?</v>
      </c>
      <c r="AK81" s="176" t="e">
        <f t="shared" si="5"/>
        <v>#NAME?</v>
      </c>
      <c r="AL81" s="176" t="e">
        <f>+#REF!</f>
        <v>#REF!</v>
      </c>
      <c r="AM81" s="177" t="str">
        <f t="shared" si="7"/>
        <v>Not</v>
      </c>
      <c r="AN81" s="177" t="str">
        <f t="shared" si="8"/>
        <v>Not</v>
      </c>
      <c r="AO81" s="178">
        <f t="shared" ref="AO81:AQ83" si="13">+C323</f>
        <v>0</v>
      </c>
      <c r="AP81" s="178">
        <f t="shared" si="13"/>
        <v>0</v>
      </c>
      <c r="AQ81" s="178">
        <f t="shared" si="13"/>
        <v>0</v>
      </c>
      <c r="AR81" s="179"/>
      <c r="AS81" s="208"/>
      <c r="AT81" s="208"/>
      <c r="AU81" s="208"/>
      <c r="AV81" s="208"/>
      <c r="AW81" s="208"/>
      <c r="AX81" s="208"/>
      <c r="AY81" s="208"/>
      <c r="AZ81" s="208"/>
      <c r="BA81" s="208"/>
      <c r="BB81" s="208"/>
      <c r="BC81" s="208"/>
      <c r="BD81" s="208"/>
      <c r="BE81" s="208"/>
      <c r="BF81" s="208"/>
      <c r="BG81" s="208"/>
      <c r="BH81" s="208"/>
      <c r="BI81" s="208"/>
      <c r="BJ81" s="208"/>
      <c r="BK81" s="208"/>
      <c r="BL81" s="208"/>
      <c r="BM81" s="208"/>
      <c r="BN81" s="208"/>
      <c r="BO81" s="208"/>
      <c r="BP81" s="208"/>
      <c r="BQ81" s="208"/>
      <c r="BR81" s="208"/>
      <c r="BS81" s="208"/>
      <c r="BT81" s="208"/>
      <c r="BU81" s="208"/>
      <c r="BV81" s="208"/>
      <c r="BW81" s="208"/>
      <c r="BX81" s="208"/>
      <c r="BY81" s="208"/>
      <c r="BZ81" s="208"/>
      <c r="CA81" s="208"/>
      <c r="CB81" s="208"/>
      <c r="CC81" s="208"/>
    </row>
    <row r="82" spans="2:83" ht="14.25" x14ac:dyDescent="0.2">
      <c r="B82" s="20" t="s">
        <v>126</v>
      </c>
      <c r="C82" s="32"/>
      <c r="D82" s="32"/>
      <c r="E82" s="95"/>
      <c r="F82" s="295"/>
      <c r="G82" s="296"/>
      <c r="H82" s="125">
        <f t="shared" si="9"/>
        <v>15</v>
      </c>
      <c r="I82" s="127">
        <f t="shared" si="9"/>
        <v>70</v>
      </c>
      <c r="K82" s="212">
        <v>5</v>
      </c>
      <c r="L82" s="164" t="s">
        <v>119</v>
      </c>
      <c r="M82" s="165">
        <f t="shared" si="3"/>
        <v>0</v>
      </c>
      <c r="N82" s="193" t="str">
        <f>+B289</f>
        <v xml:space="preserve"> Program #5</v>
      </c>
      <c r="O82" s="193" t="e">
        <f>+O81</f>
        <v>#REF!</v>
      </c>
      <c r="P82" s="194">
        <f>+Application!$E$70</f>
        <v>27</v>
      </c>
      <c r="Q82" s="195">
        <f>+E306</f>
        <v>0</v>
      </c>
      <c r="R82" s="195">
        <f>+E307</f>
        <v>0</v>
      </c>
      <c r="S82" s="195">
        <f>+E308</f>
        <v>0</v>
      </c>
      <c r="T82" s="196">
        <f>+E309</f>
        <v>0</v>
      </c>
      <c r="U82" s="195">
        <f>+E310</f>
        <v>0</v>
      </c>
      <c r="V82" s="195">
        <f>+E311</f>
        <v>0</v>
      </c>
      <c r="W82" s="197">
        <f>+C313</f>
        <v>0</v>
      </c>
      <c r="X82" s="194" t="str">
        <f>+C314</f>
        <v>Drop Down Menu</v>
      </c>
      <c r="Y82" s="194" t="str">
        <f>+C315</f>
        <v>Drop Down Menu</v>
      </c>
      <c r="Z82" s="198" t="str">
        <f>+C316</f>
        <v>Drop Down Menu</v>
      </c>
      <c r="AA82" s="194">
        <f>+B321</f>
        <v>0</v>
      </c>
      <c r="AB82" s="199">
        <f>+E334</f>
        <v>0</v>
      </c>
      <c r="AC82" s="200">
        <f>+C329</f>
        <v>0</v>
      </c>
      <c r="AD82" s="200">
        <f>+D329</f>
        <v>0</v>
      </c>
      <c r="AE82" s="201">
        <f>+E329</f>
        <v>0</v>
      </c>
      <c r="AF82" s="202">
        <f>+C335</f>
        <v>0</v>
      </c>
      <c r="AG82" s="202">
        <f>+D335</f>
        <v>0</v>
      </c>
      <c r="AH82" s="202">
        <f>+E335</f>
        <v>0</v>
      </c>
      <c r="AI82" s="175"/>
      <c r="AJ82" s="176" t="e">
        <f t="shared" si="4"/>
        <v>#NAME?</v>
      </c>
      <c r="AK82" s="176" t="e">
        <f t="shared" si="5"/>
        <v>#NAME?</v>
      </c>
      <c r="AL82" s="176" t="e">
        <f>+AL81</f>
        <v>#REF!</v>
      </c>
      <c r="AM82" s="177" t="str">
        <f t="shared" si="7"/>
        <v>Not</v>
      </c>
      <c r="AN82" s="177" t="str">
        <f t="shared" si="8"/>
        <v>Not</v>
      </c>
      <c r="AO82" s="203">
        <f t="shared" si="13"/>
        <v>0</v>
      </c>
      <c r="AP82" s="203">
        <f t="shared" si="13"/>
        <v>0</v>
      </c>
      <c r="AQ82" s="203">
        <f t="shared" si="13"/>
        <v>0</v>
      </c>
      <c r="AR82" s="210"/>
      <c r="AS82" s="208"/>
      <c r="AT82" s="208"/>
      <c r="AU82" s="208"/>
      <c r="AV82" s="208"/>
      <c r="AW82" s="208"/>
      <c r="AX82" s="208"/>
      <c r="AY82" s="208"/>
      <c r="AZ82" s="208"/>
      <c r="BA82" s="208"/>
      <c r="BB82" s="208"/>
      <c r="BC82" s="208"/>
      <c r="BD82" s="208"/>
      <c r="BE82" s="208"/>
      <c r="BF82" s="208"/>
      <c r="BG82" s="208"/>
      <c r="BH82" s="208"/>
      <c r="BI82" s="208"/>
      <c r="BJ82" s="208"/>
      <c r="BK82" s="208"/>
      <c r="BL82" s="208"/>
      <c r="BM82" s="208"/>
      <c r="BN82" s="208"/>
      <c r="BO82" s="208"/>
      <c r="BP82" s="208"/>
      <c r="BQ82" s="208"/>
      <c r="BR82" s="208"/>
      <c r="BS82" s="208"/>
      <c r="BT82" s="208"/>
      <c r="BU82" s="208"/>
      <c r="BV82" s="208"/>
      <c r="BW82" s="208"/>
      <c r="BX82" s="208"/>
      <c r="BY82" s="208"/>
      <c r="BZ82" s="208"/>
      <c r="CA82" s="208"/>
      <c r="CB82" s="208"/>
      <c r="CC82" s="208"/>
    </row>
    <row r="83" spans="2:83" ht="14.25" x14ac:dyDescent="0.2">
      <c r="B83" s="20" t="s">
        <v>127</v>
      </c>
      <c r="C83" s="32"/>
      <c r="D83" s="32"/>
      <c r="E83" s="95"/>
      <c r="F83" s="295"/>
      <c r="G83" s="296"/>
      <c r="H83" s="125">
        <f t="shared" si="9"/>
        <v>16</v>
      </c>
      <c r="I83" s="127">
        <f t="shared" si="9"/>
        <v>71</v>
      </c>
      <c r="K83" s="211">
        <v>5</v>
      </c>
      <c r="L83" s="164" t="s">
        <v>120</v>
      </c>
      <c r="M83" s="165">
        <f t="shared" si="3"/>
        <v>0</v>
      </c>
      <c r="N83" s="165" t="str">
        <f>+B289</f>
        <v xml:space="preserve"> Program #5</v>
      </c>
      <c r="O83" s="165" t="e">
        <f>+O81</f>
        <v>#REF!</v>
      </c>
      <c r="P83" s="166">
        <f>+Application!$E$70</f>
        <v>27</v>
      </c>
      <c r="Q83" s="167">
        <f>+E306</f>
        <v>0</v>
      </c>
      <c r="R83" s="167">
        <f>+E307</f>
        <v>0</v>
      </c>
      <c r="S83" s="167">
        <f>+E308</f>
        <v>0</v>
      </c>
      <c r="T83" s="168">
        <f>+E309</f>
        <v>0</v>
      </c>
      <c r="U83" s="167">
        <f>+E310</f>
        <v>0</v>
      </c>
      <c r="V83" s="167">
        <f>+E311</f>
        <v>0</v>
      </c>
      <c r="W83" s="169">
        <f>+C313</f>
        <v>0</v>
      </c>
      <c r="X83" s="166" t="str">
        <f>+C314</f>
        <v>Drop Down Menu</v>
      </c>
      <c r="Y83" s="166" t="str">
        <f>+C315</f>
        <v>Drop Down Menu</v>
      </c>
      <c r="Z83" s="170" t="str">
        <f>+C316</f>
        <v>Drop Down Menu</v>
      </c>
      <c r="AA83" s="166">
        <f>+B321</f>
        <v>0</v>
      </c>
      <c r="AB83" s="171">
        <f>+E337</f>
        <v>0</v>
      </c>
      <c r="AC83" s="172">
        <f>+C329</f>
        <v>0</v>
      </c>
      <c r="AD83" s="172">
        <f>+D329</f>
        <v>0</v>
      </c>
      <c r="AE83" s="173">
        <f>+E329</f>
        <v>0</v>
      </c>
      <c r="AF83" s="174">
        <f>+C338</f>
        <v>0</v>
      </c>
      <c r="AG83" s="174">
        <f>+D338</f>
        <v>0</v>
      </c>
      <c r="AH83" s="174">
        <f>+E338</f>
        <v>0</v>
      </c>
      <c r="AI83" s="175"/>
      <c r="AJ83" s="176" t="e">
        <f t="shared" si="4"/>
        <v>#NAME?</v>
      </c>
      <c r="AK83" s="176" t="e">
        <f t="shared" si="5"/>
        <v>#NAME?</v>
      </c>
      <c r="AL83" s="176" t="e">
        <f>+AL81</f>
        <v>#REF!</v>
      </c>
      <c r="AM83" s="177" t="str">
        <f t="shared" si="7"/>
        <v>Not</v>
      </c>
      <c r="AN83" s="177" t="str">
        <f t="shared" si="8"/>
        <v>Not</v>
      </c>
      <c r="AO83" s="178">
        <f t="shared" si="13"/>
        <v>0</v>
      </c>
      <c r="AP83" s="178">
        <f t="shared" si="13"/>
        <v>0</v>
      </c>
      <c r="AQ83" s="178">
        <f t="shared" si="13"/>
        <v>0</v>
      </c>
      <c r="AR83" s="179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  <c r="BI83" s="213"/>
      <c r="BJ83" s="213"/>
      <c r="BK83" s="213"/>
      <c r="BL83" s="213"/>
      <c r="BM83" s="213"/>
      <c r="BN83" s="213"/>
      <c r="BO83" s="213"/>
      <c r="BP83" s="213"/>
      <c r="BQ83" s="213"/>
      <c r="BR83" s="213"/>
      <c r="BS83" s="213"/>
      <c r="BT83" s="213"/>
      <c r="BU83" s="213"/>
      <c r="BV83" s="213"/>
      <c r="BW83" s="213"/>
      <c r="BX83" s="213"/>
      <c r="BY83" s="213"/>
      <c r="BZ83" s="213"/>
      <c r="CA83" s="213"/>
      <c r="CB83" s="213"/>
      <c r="CC83" s="213"/>
    </row>
    <row r="84" spans="2:83" ht="14.25" x14ac:dyDescent="0.2">
      <c r="B84" s="27" t="s">
        <v>69</v>
      </c>
      <c r="C84" s="33">
        <f>SUM(C81:C83)</f>
        <v>0</v>
      </c>
      <c r="D84" s="33">
        <f>SUM(D81:D83)</f>
        <v>0</v>
      </c>
      <c r="E84" s="33">
        <f>SUM(E81:E83)</f>
        <v>0</v>
      </c>
      <c r="F84" s="295"/>
      <c r="G84" s="296"/>
      <c r="H84" s="125">
        <f t="shared" si="9"/>
        <v>17</v>
      </c>
      <c r="I84" s="127">
        <f t="shared" si="9"/>
        <v>72</v>
      </c>
      <c r="K84" s="207">
        <v>6</v>
      </c>
      <c r="L84" s="164" t="s">
        <v>117</v>
      </c>
      <c r="M84" s="165">
        <f t="shared" si="3"/>
        <v>0</v>
      </c>
      <c r="N84" s="165" t="str">
        <f>+B344</f>
        <v xml:space="preserve"> Program #6</v>
      </c>
      <c r="O84" s="165" t="e">
        <f>+#REF!</f>
        <v>#REF!</v>
      </c>
      <c r="P84" s="166">
        <f>+Application!$E$70</f>
        <v>27</v>
      </c>
      <c r="Q84" s="167">
        <f>+E361</f>
        <v>0</v>
      </c>
      <c r="R84" s="167">
        <f>+E362</f>
        <v>0</v>
      </c>
      <c r="S84" s="167">
        <f>+E363</f>
        <v>0</v>
      </c>
      <c r="T84" s="168">
        <f>+E364</f>
        <v>0</v>
      </c>
      <c r="U84" s="167">
        <f>+E365</f>
        <v>0</v>
      </c>
      <c r="V84" s="167">
        <f>+E366</f>
        <v>0</v>
      </c>
      <c r="W84" s="169">
        <f>+C368</f>
        <v>0</v>
      </c>
      <c r="X84" s="166" t="str">
        <f>+C369</f>
        <v>Drop Down Menu</v>
      </c>
      <c r="Y84" s="166" t="str">
        <f>+C370</f>
        <v>Drop Down Menu</v>
      </c>
      <c r="Z84" s="170" t="str">
        <f>+C371</f>
        <v>Drop Down Menu</v>
      </c>
      <c r="AA84" s="166">
        <f>+B376</f>
        <v>0</v>
      </c>
      <c r="AB84" s="171">
        <f>+E386</f>
        <v>0</v>
      </c>
      <c r="AC84" s="172">
        <f>+C384</f>
        <v>0</v>
      </c>
      <c r="AD84" s="172">
        <f>+D384</f>
        <v>0</v>
      </c>
      <c r="AE84" s="173">
        <f>+E384</f>
        <v>0</v>
      </c>
      <c r="AF84" s="174">
        <f>+C387</f>
        <v>0</v>
      </c>
      <c r="AG84" s="174">
        <f>+D387</f>
        <v>0</v>
      </c>
      <c r="AH84" s="174">
        <f>+E387</f>
        <v>0</v>
      </c>
      <c r="AI84" s="175"/>
      <c r="AJ84" s="176" t="e">
        <f t="shared" si="4"/>
        <v>#NAME?</v>
      </c>
      <c r="AK84" s="176" t="e">
        <f t="shared" si="5"/>
        <v>#NAME?</v>
      </c>
      <c r="AL84" s="176" t="e">
        <f>+#REF!</f>
        <v>#REF!</v>
      </c>
      <c r="AM84" s="177" t="str">
        <f t="shared" si="7"/>
        <v>Not</v>
      </c>
      <c r="AN84" s="177" t="str">
        <f t="shared" si="8"/>
        <v>Not</v>
      </c>
      <c r="AO84" s="178">
        <f t="shared" ref="AO84:AQ86" si="14">+C378</f>
        <v>0</v>
      </c>
      <c r="AP84" s="178">
        <f t="shared" si="14"/>
        <v>0</v>
      </c>
      <c r="AQ84" s="178">
        <f t="shared" si="14"/>
        <v>0</v>
      </c>
      <c r="AR84" s="179"/>
      <c r="AS84" s="208"/>
      <c r="AT84" s="208"/>
      <c r="AU84" s="208"/>
      <c r="AV84" s="208"/>
      <c r="AW84" s="208"/>
      <c r="AX84" s="208"/>
      <c r="AY84" s="208"/>
      <c r="AZ84" s="208"/>
      <c r="BA84" s="208"/>
      <c r="BB84" s="208"/>
      <c r="BC84" s="208"/>
      <c r="BD84" s="208"/>
      <c r="BE84" s="208"/>
      <c r="BF84" s="208"/>
      <c r="BG84" s="208"/>
      <c r="BH84" s="208"/>
      <c r="BI84" s="208"/>
      <c r="BJ84" s="208"/>
      <c r="BK84" s="208"/>
      <c r="BL84" s="208"/>
      <c r="BM84" s="208"/>
      <c r="BN84" s="208"/>
      <c r="BO84" s="208"/>
      <c r="BP84" s="208"/>
      <c r="BQ84" s="208"/>
      <c r="BR84" s="208"/>
      <c r="BS84" s="208"/>
      <c r="BT84" s="208"/>
      <c r="BU84" s="208"/>
      <c r="BV84" s="208"/>
      <c r="BW84" s="208"/>
      <c r="BX84" s="208"/>
      <c r="BY84" s="208"/>
      <c r="BZ84" s="208"/>
      <c r="CA84" s="208"/>
      <c r="CB84" s="208"/>
      <c r="CC84" s="208"/>
    </row>
    <row r="85" spans="2:83" s="215" customFormat="1" ht="14.25" customHeight="1" x14ac:dyDescent="0.2">
      <c r="B85" s="30" t="s">
        <v>128</v>
      </c>
      <c r="C85" s="31">
        <f>+$C$70</f>
        <v>25</v>
      </c>
      <c r="D85" s="31">
        <f>+$D$70</f>
        <v>26</v>
      </c>
      <c r="E85" s="31">
        <f>+E80</f>
        <v>27</v>
      </c>
      <c r="F85" s="295"/>
      <c r="G85" s="296"/>
      <c r="H85" s="125">
        <f t="shared" si="9"/>
        <v>18</v>
      </c>
      <c r="I85" s="127">
        <f t="shared" si="9"/>
        <v>73</v>
      </c>
      <c r="J85" s="192"/>
      <c r="K85" s="209">
        <v>6</v>
      </c>
      <c r="L85" s="164" t="s">
        <v>119</v>
      </c>
      <c r="M85" s="165">
        <f t="shared" si="3"/>
        <v>0</v>
      </c>
      <c r="N85" s="193" t="str">
        <f>+B344</f>
        <v xml:space="preserve"> Program #6</v>
      </c>
      <c r="O85" s="193" t="e">
        <f>+O84</f>
        <v>#REF!</v>
      </c>
      <c r="P85" s="194">
        <f>+Application!$E$70</f>
        <v>27</v>
      </c>
      <c r="Q85" s="195">
        <f>+E361</f>
        <v>0</v>
      </c>
      <c r="R85" s="195">
        <f>+E362</f>
        <v>0</v>
      </c>
      <c r="S85" s="195">
        <f>+E363</f>
        <v>0</v>
      </c>
      <c r="T85" s="196">
        <f>+E364</f>
        <v>0</v>
      </c>
      <c r="U85" s="195">
        <f>+E365</f>
        <v>0</v>
      </c>
      <c r="V85" s="195">
        <f>+E366</f>
        <v>0</v>
      </c>
      <c r="W85" s="197">
        <f>+C368</f>
        <v>0</v>
      </c>
      <c r="X85" s="194" t="str">
        <f>+C369</f>
        <v>Drop Down Menu</v>
      </c>
      <c r="Y85" s="194" t="str">
        <f>+C370</f>
        <v>Drop Down Menu</v>
      </c>
      <c r="Z85" s="198" t="str">
        <f>+C371</f>
        <v>Drop Down Menu</v>
      </c>
      <c r="AA85" s="194">
        <f>+B376</f>
        <v>0</v>
      </c>
      <c r="AB85" s="199">
        <f>+E389</f>
        <v>0</v>
      </c>
      <c r="AC85" s="200">
        <f>+C384</f>
        <v>0</v>
      </c>
      <c r="AD85" s="200">
        <f>+D384</f>
        <v>0</v>
      </c>
      <c r="AE85" s="201">
        <f>+E384</f>
        <v>0</v>
      </c>
      <c r="AF85" s="202">
        <f>+C390</f>
        <v>0</v>
      </c>
      <c r="AG85" s="202">
        <f>+D390</f>
        <v>0</v>
      </c>
      <c r="AH85" s="202">
        <f>+E390</f>
        <v>0</v>
      </c>
      <c r="AI85" s="175"/>
      <c r="AJ85" s="176" t="e">
        <f t="shared" si="4"/>
        <v>#NAME?</v>
      </c>
      <c r="AK85" s="176" t="e">
        <f t="shared" si="5"/>
        <v>#NAME?</v>
      </c>
      <c r="AL85" s="176" t="e">
        <f>+AL84</f>
        <v>#REF!</v>
      </c>
      <c r="AM85" s="177" t="str">
        <f t="shared" si="7"/>
        <v>Not</v>
      </c>
      <c r="AN85" s="177" t="str">
        <f t="shared" si="8"/>
        <v>Not</v>
      </c>
      <c r="AO85" s="203">
        <f t="shared" si="14"/>
        <v>0</v>
      </c>
      <c r="AP85" s="203">
        <f t="shared" si="14"/>
        <v>0</v>
      </c>
      <c r="AQ85" s="203">
        <f t="shared" si="14"/>
        <v>0</v>
      </c>
      <c r="AR85" s="210"/>
      <c r="AS85" s="208"/>
      <c r="AT85" s="208"/>
      <c r="AU85" s="208"/>
      <c r="AV85" s="208"/>
      <c r="AW85" s="208"/>
      <c r="AX85" s="208"/>
      <c r="AY85" s="208"/>
      <c r="AZ85" s="208"/>
      <c r="BA85" s="208"/>
      <c r="BB85" s="208"/>
      <c r="BC85" s="208"/>
      <c r="BD85" s="208"/>
      <c r="BE85" s="208"/>
      <c r="BF85" s="208"/>
      <c r="BG85" s="208"/>
      <c r="BH85" s="208"/>
      <c r="BI85" s="208"/>
      <c r="BJ85" s="208"/>
      <c r="BK85" s="208"/>
      <c r="BL85" s="208"/>
      <c r="BM85" s="208"/>
      <c r="BN85" s="208"/>
      <c r="BO85" s="208"/>
      <c r="BP85" s="208"/>
      <c r="BQ85" s="208"/>
      <c r="BR85" s="208"/>
      <c r="BS85" s="208"/>
      <c r="BT85" s="208"/>
      <c r="BU85" s="208"/>
      <c r="BV85" s="208"/>
      <c r="BW85" s="208"/>
      <c r="BX85" s="208"/>
      <c r="BY85" s="208"/>
      <c r="BZ85" s="208"/>
      <c r="CA85" s="208"/>
      <c r="CB85" s="208"/>
      <c r="CC85" s="208"/>
      <c r="CD85" s="192"/>
      <c r="CE85" s="214"/>
    </row>
    <row r="86" spans="2:83" ht="15" customHeight="1" thickBot="1" x14ac:dyDescent="0.25">
      <c r="B86" s="20" t="str">
        <f>B79</f>
        <v>Total Revenues (excluding County MH/ID/AG funding)</v>
      </c>
      <c r="C86" s="34">
        <f>+C79</f>
        <v>0</v>
      </c>
      <c r="D86" s="34">
        <f>+D79</f>
        <v>0</v>
      </c>
      <c r="E86" s="33">
        <f>+E79</f>
        <v>0</v>
      </c>
      <c r="F86" s="295"/>
      <c r="G86" s="296"/>
      <c r="H86" s="125">
        <f t="shared" si="9"/>
        <v>19</v>
      </c>
      <c r="I86" s="127">
        <f t="shared" si="9"/>
        <v>74</v>
      </c>
      <c r="K86" s="216">
        <v>6</v>
      </c>
      <c r="L86" s="217" t="s">
        <v>120</v>
      </c>
      <c r="M86" s="218">
        <f t="shared" si="3"/>
        <v>0</v>
      </c>
      <c r="N86" s="218" t="str">
        <f>+B344</f>
        <v xml:space="preserve"> Program #6</v>
      </c>
      <c r="O86" s="218" t="e">
        <f>+O84</f>
        <v>#REF!</v>
      </c>
      <c r="P86" s="219">
        <f>+Application!$E$70</f>
        <v>27</v>
      </c>
      <c r="Q86" s="220">
        <f>+E361</f>
        <v>0</v>
      </c>
      <c r="R86" s="220">
        <f>+E362</f>
        <v>0</v>
      </c>
      <c r="S86" s="220">
        <f>+E363</f>
        <v>0</v>
      </c>
      <c r="T86" s="221">
        <f>+E364</f>
        <v>0</v>
      </c>
      <c r="U86" s="220">
        <f>+E365</f>
        <v>0</v>
      </c>
      <c r="V86" s="220">
        <f>+E366</f>
        <v>0</v>
      </c>
      <c r="W86" s="222">
        <f>+C368</f>
        <v>0</v>
      </c>
      <c r="X86" s="219" t="str">
        <f>+C369</f>
        <v>Drop Down Menu</v>
      </c>
      <c r="Y86" s="219" t="str">
        <f>+C370</f>
        <v>Drop Down Menu</v>
      </c>
      <c r="Z86" s="223" t="str">
        <f>+C371</f>
        <v>Drop Down Menu</v>
      </c>
      <c r="AA86" s="219">
        <f>+B376</f>
        <v>0</v>
      </c>
      <c r="AB86" s="224">
        <f>+E392</f>
        <v>0</v>
      </c>
      <c r="AC86" s="225">
        <f>+C384</f>
        <v>0</v>
      </c>
      <c r="AD86" s="225">
        <f>+D384</f>
        <v>0</v>
      </c>
      <c r="AE86" s="226">
        <f>+E384</f>
        <v>0</v>
      </c>
      <c r="AF86" s="227">
        <f>+C393</f>
        <v>0</v>
      </c>
      <c r="AG86" s="227">
        <f>+D393</f>
        <v>0</v>
      </c>
      <c r="AH86" s="227">
        <f>+E393</f>
        <v>0</v>
      </c>
      <c r="AI86" s="228"/>
      <c r="AJ86" s="229" t="e">
        <f t="shared" si="4"/>
        <v>#NAME?</v>
      </c>
      <c r="AK86" s="229" t="e">
        <f t="shared" si="5"/>
        <v>#NAME?</v>
      </c>
      <c r="AL86" s="176" t="e">
        <f>+AL84</f>
        <v>#REF!</v>
      </c>
      <c r="AM86" s="230" t="str">
        <f t="shared" si="7"/>
        <v>Not</v>
      </c>
      <c r="AN86" s="230" t="str">
        <f t="shared" si="8"/>
        <v>Not</v>
      </c>
      <c r="AO86" s="221">
        <f t="shared" si="14"/>
        <v>0</v>
      </c>
      <c r="AP86" s="221">
        <f t="shared" si="14"/>
        <v>0</v>
      </c>
      <c r="AQ86" s="221">
        <f t="shared" si="14"/>
        <v>0</v>
      </c>
      <c r="AR86" s="231"/>
      <c r="AS86" s="232"/>
      <c r="AT86" s="232"/>
      <c r="AU86" s="232"/>
      <c r="AV86" s="232"/>
      <c r="AW86" s="232"/>
      <c r="AX86" s="232"/>
      <c r="AY86" s="232"/>
      <c r="AZ86" s="232"/>
      <c r="BA86" s="232"/>
      <c r="BB86" s="232"/>
      <c r="BC86" s="232"/>
      <c r="BD86" s="232"/>
      <c r="BE86" s="232"/>
      <c r="BF86" s="232"/>
      <c r="BG86" s="232"/>
      <c r="BH86" s="232"/>
      <c r="BI86" s="232"/>
      <c r="BJ86" s="232"/>
      <c r="BK86" s="232"/>
      <c r="BL86" s="232"/>
      <c r="BM86" s="232"/>
      <c r="BN86" s="232"/>
      <c r="BO86" s="232"/>
      <c r="BP86" s="232"/>
      <c r="BQ86" s="232"/>
      <c r="BR86" s="232"/>
      <c r="BS86" s="232"/>
      <c r="BT86" s="232"/>
      <c r="BU86" s="232"/>
      <c r="BV86" s="232"/>
      <c r="BW86" s="232"/>
      <c r="BX86" s="232"/>
      <c r="BY86" s="232"/>
      <c r="BZ86" s="232"/>
      <c r="CA86" s="232"/>
      <c r="CB86" s="232"/>
      <c r="CC86" s="232"/>
    </row>
    <row r="87" spans="2:83" ht="14.85" customHeight="1" x14ac:dyDescent="0.2">
      <c r="B87" s="20" t="s">
        <v>69</v>
      </c>
      <c r="C87" s="34">
        <f>+C84</f>
        <v>0</v>
      </c>
      <c r="D87" s="34">
        <f>+D84</f>
        <v>0</v>
      </c>
      <c r="E87" s="33">
        <f>+E84</f>
        <v>0</v>
      </c>
      <c r="F87" s="295"/>
      <c r="G87" s="296"/>
      <c r="H87" s="125">
        <f t="shared" si="9"/>
        <v>20</v>
      </c>
      <c r="I87" s="127">
        <f t="shared" si="9"/>
        <v>75</v>
      </c>
    </row>
    <row r="88" spans="2:83" ht="14.25" x14ac:dyDescent="0.2">
      <c r="B88" s="20" t="s">
        <v>70</v>
      </c>
      <c r="C88" s="34">
        <f>+C79-C87</f>
        <v>0</v>
      </c>
      <c r="D88" s="34">
        <f>+D79-D87</f>
        <v>0</v>
      </c>
      <c r="E88" s="33">
        <f>+E79-E87</f>
        <v>0</v>
      </c>
      <c r="F88" s="295"/>
      <c r="G88" s="296"/>
      <c r="H88" s="125">
        <f t="shared" si="9"/>
        <v>21</v>
      </c>
      <c r="I88" s="127">
        <f t="shared" si="9"/>
        <v>76</v>
      </c>
    </row>
    <row r="89" spans="2:83" ht="14.25" x14ac:dyDescent="0.2">
      <c r="B89" s="20" t="s">
        <v>129</v>
      </c>
      <c r="C89" s="35"/>
      <c r="D89" s="35"/>
      <c r="E89" s="35"/>
      <c r="F89" s="295"/>
      <c r="G89" s="296"/>
      <c r="H89" s="125">
        <f t="shared" si="9"/>
        <v>22</v>
      </c>
      <c r="I89" s="127">
        <f t="shared" si="9"/>
        <v>77</v>
      </c>
    </row>
    <row r="90" spans="2:83" ht="14.25" x14ac:dyDescent="0.2">
      <c r="B90" s="20" t="s">
        <v>72</v>
      </c>
      <c r="C90" s="36">
        <f>IF(+C89=0,0,IF(+C88&gt;0,C87/C89,+C87/C89))</f>
        <v>0</v>
      </c>
      <c r="D90" s="36">
        <f>IF(+D89=0,0,IF(+D88&gt;0,D87/D89,+D87/D89))</f>
        <v>0</v>
      </c>
      <c r="E90" s="36">
        <f>IF(+E89=0,0,IF(+E88&gt;0,E87/E89,+E87/E89))</f>
        <v>0</v>
      </c>
      <c r="F90" s="295"/>
      <c r="G90" s="296"/>
      <c r="H90" s="125">
        <f t="shared" si="9"/>
        <v>23</v>
      </c>
      <c r="I90" s="127">
        <f t="shared" si="9"/>
        <v>78</v>
      </c>
    </row>
    <row r="91" spans="2:83" ht="14.25" x14ac:dyDescent="0.2">
      <c r="B91" s="20" t="s">
        <v>130</v>
      </c>
      <c r="C91" s="36">
        <f>IF(+C89=0,0,IF(+C88&gt;0,0,-C88/C89))</f>
        <v>0</v>
      </c>
      <c r="D91" s="36">
        <f>IF(+D89=0,0,IF(+D88&gt;0,0,-D88/D89))</f>
        <v>0</v>
      </c>
      <c r="E91" s="36">
        <f>IF(+E89=0,0,IF(+E88&gt;0,0,-E88/E89))</f>
        <v>0</v>
      </c>
      <c r="F91" s="295"/>
      <c r="G91" s="296"/>
      <c r="H91" s="125">
        <f t="shared" si="9"/>
        <v>24</v>
      </c>
      <c r="I91" s="127">
        <f t="shared" si="9"/>
        <v>79</v>
      </c>
    </row>
    <row r="92" spans="2:83" ht="14.25" x14ac:dyDescent="0.2">
      <c r="B92" s="30" t="s">
        <v>131</v>
      </c>
      <c r="C92" s="37"/>
      <c r="D92" s="37"/>
      <c r="E92" s="37"/>
      <c r="F92" s="295"/>
      <c r="G92" s="296"/>
      <c r="H92" s="125">
        <f t="shared" si="9"/>
        <v>25</v>
      </c>
      <c r="I92" s="127">
        <f t="shared" si="9"/>
        <v>80</v>
      </c>
    </row>
    <row r="93" spans="2:83" ht="14.25" x14ac:dyDescent="0.2">
      <c r="B93" s="20" t="s">
        <v>74</v>
      </c>
      <c r="C93" s="288"/>
      <c r="D93" s="289"/>
      <c r="E93" s="290"/>
      <c r="F93" s="295"/>
      <c r="G93" s="296"/>
      <c r="H93" s="125">
        <f t="shared" si="9"/>
        <v>26</v>
      </c>
      <c r="I93" s="127">
        <f t="shared" si="9"/>
        <v>81</v>
      </c>
    </row>
    <row r="94" spans="2:83" ht="14.25" x14ac:dyDescent="0.2">
      <c r="B94" s="20" t="s">
        <v>132</v>
      </c>
      <c r="C94" s="303" t="s">
        <v>24</v>
      </c>
      <c r="D94" s="304"/>
      <c r="E94" s="305"/>
      <c r="F94" s="266" t="s">
        <v>133</v>
      </c>
      <c r="G94" s="270"/>
      <c r="H94" s="125">
        <f t="shared" si="9"/>
        <v>27</v>
      </c>
      <c r="I94" s="127">
        <f t="shared" si="9"/>
        <v>82</v>
      </c>
    </row>
    <row r="95" spans="2:83" ht="14.25" x14ac:dyDescent="0.2">
      <c r="B95" s="20" t="s">
        <v>134</v>
      </c>
      <c r="C95" s="303" t="s">
        <v>24</v>
      </c>
      <c r="D95" s="304"/>
      <c r="E95" s="305"/>
      <c r="F95" s="266" t="s">
        <v>135</v>
      </c>
      <c r="G95" s="268"/>
      <c r="H95" s="125">
        <f t="shared" si="9"/>
        <v>28</v>
      </c>
      <c r="I95" s="127">
        <f t="shared" si="9"/>
        <v>83</v>
      </c>
    </row>
    <row r="96" spans="2:83" ht="14.25" x14ac:dyDescent="0.2">
      <c r="B96" s="104" t="s">
        <v>136</v>
      </c>
      <c r="C96" s="303" t="s">
        <v>24</v>
      </c>
      <c r="D96" s="304"/>
      <c r="E96" s="305"/>
      <c r="F96" s="267" t="s">
        <v>137</v>
      </c>
      <c r="G96" s="269"/>
      <c r="H96" s="125">
        <f t="shared" si="9"/>
        <v>29</v>
      </c>
      <c r="I96" s="127">
        <f t="shared" si="9"/>
        <v>84</v>
      </c>
    </row>
    <row r="97" spans="2:28" ht="14.45" customHeight="1" x14ac:dyDescent="0.2">
      <c r="B97" s="20" t="s">
        <v>138</v>
      </c>
      <c r="C97" s="301" t="s">
        <v>24</v>
      </c>
      <c r="D97" s="301"/>
      <c r="E97" s="301"/>
      <c r="F97" s="291" t="s">
        <v>139</v>
      </c>
      <c r="G97" s="294"/>
      <c r="H97" s="125">
        <f t="shared" ref="H97:I97" si="15">+H96+1</f>
        <v>30</v>
      </c>
      <c r="I97" s="127">
        <f t="shared" si="15"/>
        <v>85</v>
      </c>
    </row>
    <row r="98" spans="2:28" ht="14.45" customHeight="1" x14ac:dyDescent="0.2">
      <c r="B98" s="20" t="s">
        <v>140</v>
      </c>
      <c r="C98" s="301" t="s">
        <v>24</v>
      </c>
      <c r="D98" s="301"/>
      <c r="E98" s="301"/>
      <c r="F98" s="292"/>
      <c r="G98" s="294"/>
      <c r="H98" s="125">
        <f t="shared" ref="H98:I98" si="16">+H97+1</f>
        <v>31</v>
      </c>
      <c r="I98" s="127">
        <f t="shared" si="16"/>
        <v>86</v>
      </c>
    </row>
    <row r="99" spans="2:28" ht="14.25" customHeight="1" x14ac:dyDescent="0.2">
      <c r="B99" s="258" t="s">
        <v>141</v>
      </c>
      <c r="C99" s="301" t="s">
        <v>24</v>
      </c>
      <c r="D99" s="301"/>
      <c r="E99" s="301"/>
      <c r="F99" s="293"/>
      <c r="G99" s="294"/>
      <c r="H99" s="125">
        <f t="shared" ref="H99:I99" si="17">+H98+1</f>
        <v>32</v>
      </c>
      <c r="I99" s="127">
        <f t="shared" si="17"/>
        <v>87</v>
      </c>
    </row>
    <row r="100" spans="2:28" ht="14.25" x14ac:dyDescent="0.2">
      <c r="B100" s="280" t="s">
        <v>142</v>
      </c>
      <c r="C100" s="349"/>
      <c r="D100" s="350"/>
      <c r="E100" s="351"/>
      <c r="F100" s="291" t="s">
        <v>143</v>
      </c>
      <c r="G100" s="302"/>
      <c r="H100" s="125">
        <f t="shared" ref="H100:I100" si="18">+H99+1</f>
        <v>33</v>
      </c>
      <c r="I100" s="127">
        <f t="shared" si="18"/>
        <v>88</v>
      </c>
    </row>
    <row r="101" spans="2:28" ht="14.45" customHeight="1" x14ac:dyDescent="0.2">
      <c r="B101" s="281"/>
      <c r="C101" s="352"/>
      <c r="D101" s="353"/>
      <c r="E101" s="354"/>
      <c r="F101" s="293"/>
      <c r="G101" s="302"/>
      <c r="H101" s="125">
        <f t="shared" ref="H101:I101" si="19">+H100+1</f>
        <v>34</v>
      </c>
      <c r="I101" s="127">
        <f t="shared" si="19"/>
        <v>89</v>
      </c>
    </row>
    <row r="102" spans="2:28" ht="14.25" x14ac:dyDescent="0.2">
      <c r="B102" s="249" t="s">
        <v>144</v>
      </c>
      <c r="C102" s="250">
        <f>+C108</f>
        <v>25</v>
      </c>
      <c r="D102" s="250">
        <f>+D108</f>
        <v>26</v>
      </c>
      <c r="E102" s="250">
        <f>+E108</f>
        <v>27</v>
      </c>
      <c r="F102" s="247" t="s">
        <v>145</v>
      </c>
      <c r="G102" s="248" t="s">
        <v>146</v>
      </c>
      <c r="H102" s="125">
        <f t="shared" ref="H102:I102" si="20">+H101+1</f>
        <v>35</v>
      </c>
      <c r="I102" s="127">
        <f t="shared" si="20"/>
        <v>90</v>
      </c>
    </row>
    <row r="103" spans="2:28" ht="14.25" x14ac:dyDescent="0.2">
      <c r="B103" s="38" t="s">
        <v>50</v>
      </c>
      <c r="C103" s="39"/>
      <c r="D103" s="39"/>
      <c r="E103" s="39"/>
      <c r="F103" s="251" t="s">
        <v>147</v>
      </c>
      <c r="G103" s="251" t="s">
        <v>148</v>
      </c>
      <c r="H103" s="125">
        <f t="shared" ref="H103:I103" si="21">+H102+1</f>
        <v>36</v>
      </c>
      <c r="I103" s="127">
        <f t="shared" si="21"/>
        <v>91</v>
      </c>
    </row>
    <row r="104" spans="2:28" ht="14.25" x14ac:dyDescent="0.2">
      <c r="B104" s="38" t="s">
        <v>52</v>
      </c>
      <c r="C104" s="39"/>
      <c r="D104" s="39"/>
      <c r="E104" s="39"/>
      <c r="F104" s="379"/>
      <c r="G104" s="318"/>
      <c r="H104" s="125">
        <f t="shared" ref="H104:I104" si="22">+H103+1</f>
        <v>37</v>
      </c>
      <c r="I104" s="127">
        <f t="shared" si="22"/>
        <v>92</v>
      </c>
    </row>
    <row r="105" spans="2:28" ht="14.25" x14ac:dyDescent="0.2">
      <c r="B105" s="38" t="s">
        <v>54</v>
      </c>
      <c r="C105" s="39"/>
      <c r="D105" s="39"/>
      <c r="E105" s="39"/>
      <c r="F105" s="380"/>
      <c r="G105" s="319"/>
      <c r="H105" s="125">
        <f t="shared" ref="H105:I105" si="23">+H104+1</f>
        <v>38</v>
      </c>
      <c r="I105" s="127">
        <f t="shared" si="23"/>
        <v>93</v>
      </c>
    </row>
    <row r="106" spans="2:28" ht="14.25" x14ac:dyDescent="0.2">
      <c r="B106" s="38" t="s">
        <v>149</v>
      </c>
      <c r="C106" s="39"/>
      <c r="D106" s="39"/>
      <c r="E106" s="39"/>
      <c r="F106" s="380"/>
      <c r="G106" s="319"/>
      <c r="H106" s="125">
        <f t="shared" ref="H106:I106" si="24">+H105+1</f>
        <v>39</v>
      </c>
      <c r="I106" s="127">
        <f t="shared" si="24"/>
        <v>94</v>
      </c>
    </row>
    <row r="107" spans="2:28" ht="14.25" x14ac:dyDescent="0.2">
      <c r="B107" s="38" t="s">
        <v>150</v>
      </c>
      <c r="C107" s="40">
        <f>SUM(C103:C106)</f>
        <v>0</v>
      </c>
      <c r="D107" s="40">
        <f>SUM(D103:D106)</f>
        <v>0</v>
      </c>
      <c r="E107" s="40">
        <f>SUM(E103:E106)</f>
        <v>0</v>
      </c>
      <c r="F107" s="380"/>
      <c r="G107" s="319"/>
      <c r="H107" s="125">
        <f t="shared" ref="H107:I107" si="25">+H106+1</f>
        <v>40</v>
      </c>
      <c r="I107" s="127">
        <f t="shared" si="25"/>
        <v>95</v>
      </c>
    </row>
    <row r="108" spans="2:28" ht="14.25" x14ac:dyDescent="0.2">
      <c r="B108" s="41" t="s">
        <v>151</v>
      </c>
      <c r="C108" s="31">
        <f>+C70</f>
        <v>25</v>
      </c>
      <c r="D108" s="31">
        <f>+D70</f>
        <v>26</v>
      </c>
      <c r="E108" s="31">
        <f>+E70</f>
        <v>27</v>
      </c>
      <c r="F108" s="380"/>
      <c r="G108" s="319"/>
      <c r="H108" s="125">
        <f t="shared" ref="H108:I108" si="26">+H107+1</f>
        <v>41</v>
      </c>
      <c r="I108" s="127">
        <f t="shared" si="26"/>
        <v>96</v>
      </c>
    </row>
    <row r="109" spans="2:28" ht="14.25" x14ac:dyDescent="0.2">
      <c r="B109" s="38" t="s">
        <v>152</v>
      </c>
      <c r="C109" s="263"/>
      <c r="D109" s="263"/>
      <c r="E109" s="260">
        <f>ROUND(E91,2)</f>
        <v>0</v>
      </c>
      <c r="F109" s="381"/>
      <c r="G109" s="320"/>
      <c r="H109" s="125">
        <f t="shared" ref="H109:I109" si="27">+H108+1</f>
        <v>42</v>
      </c>
      <c r="I109" s="127">
        <f t="shared" si="27"/>
        <v>97</v>
      </c>
    </row>
    <row r="110" spans="2:28" ht="14.25" x14ac:dyDescent="0.2">
      <c r="B110" s="42" t="s">
        <v>153</v>
      </c>
      <c r="C110" s="42">
        <f>+C108</f>
        <v>25</v>
      </c>
      <c r="D110" s="42">
        <f>+D108</f>
        <v>26</v>
      </c>
      <c r="E110" s="42">
        <f>+E108</f>
        <v>27</v>
      </c>
      <c r="F110" s="251" t="s">
        <v>154</v>
      </c>
      <c r="G110" s="251" t="s">
        <v>155</v>
      </c>
      <c r="H110" s="125">
        <f t="shared" ref="H110:I110" si="28">+H109+1</f>
        <v>43</v>
      </c>
      <c r="I110" s="127">
        <f t="shared" si="28"/>
        <v>98</v>
      </c>
    </row>
    <row r="111" spans="2:28" ht="14.25" x14ac:dyDescent="0.2">
      <c r="B111" s="105" t="s">
        <v>156</v>
      </c>
      <c r="C111" s="39"/>
      <c r="D111" s="39"/>
      <c r="E111" s="96"/>
      <c r="F111" s="379"/>
      <c r="G111" s="379"/>
      <c r="H111" s="125">
        <f t="shared" ref="H111:I111" si="29">+H110+1</f>
        <v>44</v>
      </c>
      <c r="I111" s="127">
        <f t="shared" si="29"/>
        <v>99</v>
      </c>
      <c r="W111" s="233"/>
      <c r="X111" s="233"/>
    </row>
    <row r="112" spans="2:28" ht="14.25" x14ac:dyDescent="0.2">
      <c r="B112" s="38" t="s">
        <v>157</v>
      </c>
      <c r="C112" s="261"/>
      <c r="D112" s="261"/>
      <c r="E112" s="260">
        <f>IF(E109="","",+Application!E111*E109)</f>
        <v>0</v>
      </c>
      <c r="F112" s="380"/>
      <c r="G112" s="380"/>
      <c r="H112" s="125">
        <f t="shared" ref="H112:I112" si="30">+H111+1</f>
        <v>45</v>
      </c>
      <c r="I112" s="127">
        <f t="shared" si="30"/>
        <v>100</v>
      </c>
      <c r="AB112" s="234"/>
    </row>
    <row r="113" spans="2:83" ht="14.25" x14ac:dyDescent="0.2">
      <c r="B113" s="42" t="s">
        <v>158</v>
      </c>
      <c r="C113" s="42">
        <f>+C110</f>
        <v>25</v>
      </c>
      <c r="D113" s="42">
        <f>+D110</f>
        <v>26</v>
      </c>
      <c r="E113" s="42">
        <f>+E110</f>
        <v>27</v>
      </c>
      <c r="F113" s="380"/>
      <c r="G113" s="380"/>
      <c r="H113" s="125">
        <f t="shared" ref="H113:I113" si="31">+H112+1</f>
        <v>46</v>
      </c>
      <c r="I113" s="127">
        <f t="shared" si="31"/>
        <v>101</v>
      </c>
    </row>
    <row r="114" spans="2:83" ht="14.25" x14ac:dyDescent="0.2">
      <c r="B114" s="105" t="s">
        <v>156</v>
      </c>
      <c r="C114" s="39"/>
      <c r="D114" s="39"/>
      <c r="E114" s="97"/>
      <c r="F114" s="380"/>
      <c r="G114" s="380"/>
      <c r="H114" s="125">
        <f t="shared" ref="H114:I114" si="32">+H113+1</f>
        <v>47</v>
      </c>
      <c r="I114" s="127">
        <f t="shared" si="32"/>
        <v>102</v>
      </c>
      <c r="AB114" s="234"/>
    </row>
    <row r="115" spans="2:83" ht="14.25" x14ac:dyDescent="0.2">
      <c r="B115" s="38" t="s">
        <v>159</v>
      </c>
      <c r="C115" s="261"/>
      <c r="D115" s="261"/>
      <c r="E115" s="260">
        <f>IF(E109="","",+Application!E114*E109)</f>
        <v>0</v>
      </c>
      <c r="F115" s="381"/>
      <c r="G115" s="381"/>
      <c r="H115" s="125">
        <f t="shared" ref="H115:I115" si="33">+H114+1</f>
        <v>48</v>
      </c>
      <c r="I115" s="127">
        <f t="shared" si="33"/>
        <v>103</v>
      </c>
    </row>
    <row r="116" spans="2:83" ht="14.85" customHeight="1" x14ac:dyDescent="0.2">
      <c r="B116" s="42" t="s">
        <v>160</v>
      </c>
      <c r="C116" s="42">
        <f>+C113</f>
        <v>25</v>
      </c>
      <c r="D116" s="42">
        <f>+D113</f>
        <v>26</v>
      </c>
      <c r="E116" s="42">
        <f>+E113</f>
        <v>27</v>
      </c>
      <c r="F116" s="251" t="s">
        <v>161</v>
      </c>
      <c r="G116" s="251" t="s">
        <v>162</v>
      </c>
      <c r="H116" s="125">
        <f t="shared" ref="H116:I116" si="34">+H115+1</f>
        <v>49</v>
      </c>
      <c r="I116" s="127">
        <f t="shared" si="34"/>
        <v>104</v>
      </c>
    </row>
    <row r="117" spans="2:83" ht="14.25" x14ac:dyDescent="0.2">
      <c r="B117" s="105" t="s">
        <v>156</v>
      </c>
      <c r="C117" s="39"/>
      <c r="D117" s="39"/>
      <c r="E117" s="96"/>
      <c r="F117" s="318"/>
      <c r="G117" s="318"/>
      <c r="H117" s="125">
        <f t="shared" ref="H117:I117" si="35">+H116+1</f>
        <v>50</v>
      </c>
      <c r="I117" s="127">
        <f t="shared" si="35"/>
        <v>105</v>
      </c>
    </row>
    <row r="118" spans="2:83" ht="14.25" x14ac:dyDescent="0.2">
      <c r="B118" s="38" t="s">
        <v>163</v>
      </c>
      <c r="C118" s="261"/>
      <c r="D118" s="261"/>
      <c r="E118" s="260">
        <f>IF(E109="","",+Application!E117*E109)</f>
        <v>0</v>
      </c>
      <c r="F118" s="319"/>
      <c r="G118" s="319"/>
      <c r="H118" s="125">
        <f t="shared" ref="H118:I118" si="36">+H117+1</f>
        <v>51</v>
      </c>
      <c r="I118" s="127">
        <f t="shared" si="36"/>
        <v>106</v>
      </c>
    </row>
    <row r="119" spans="2:83" ht="14.25" x14ac:dyDescent="0.2">
      <c r="B119" s="42" t="s">
        <v>164</v>
      </c>
      <c r="C119" s="42">
        <f>+C116</f>
        <v>25</v>
      </c>
      <c r="D119" s="42">
        <f>+D116</f>
        <v>26</v>
      </c>
      <c r="E119" s="42">
        <f>+E116</f>
        <v>27</v>
      </c>
      <c r="F119" s="319"/>
      <c r="G119" s="319"/>
      <c r="H119" s="125">
        <f t="shared" ref="H119:I119" si="37">+H118+1</f>
        <v>52</v>
      </c>
      <c r="I119" s="127">
        <f t="shared" si="37"/>
        <v>107</v>
      </c>
    </row>
    <row r="120" spans="2:83" ht="14.25" x14ac:dyDescent="0.2">
      <c r="B120" s="105" t="s">
        <v>156</v>
      </c>
      <c r="C120" s="43"/>
      <c r="D120" s="43"/>
      <c r="E120" s="98"/>
      <c r="F120" s="319"/>
      <c r="G120" s="319"/>
      <c r="H120" s="125">
        <f t="shared" ref="H120:I120" si="38">+H119+1</f>
        <v>53</v>
      </c>
      <c r="I120" s="127">
        <f t="shared" si="38"/>
        <v>108</v>
      </c>
    </row>
    <row r="121" spans="2:83" ht="14.25" x14ac:dyDescent="0.2">
      <c r="B121" s="107" t="s">
        <v>165</v>
      </c>
      <c r="C121" s="44">
        <f>+C120+C117+C114+C111</f>
        <v>0</v>
      </c>
      <c r="D121" s="44">
        <f>+D120+D117+D114+D111</f>
        <v>0</v>
      </c>
      <c r="E121" s="44">
        <f>+E120+E117+E114+E111</f>
        <v>0</v>
      </c>
      <c r="F121" s="319"/>
      <c r="G121" s="319"/>
      <c r="H121" s="125">
        <f t="shared" ref="H121:I121" si="39">+H120+1</f>
        <v>54</v>
      </c>
      <c r="I121" s="127">
        <f t="shared" si="39"/>
        <v>109</v>
      </c>
    </row>
    <row r="122" spans="2:83" ht="14.25" x14ac:dyDescent="0.2">
      <c r="B122" s="107" t="s">
        <v>166</v>
      </c>
      <c r="C122" s="44">
        <f>+C89-C121</f>
        <v>0</v>
      </c>
      <c r="D122" s="44">
        <f>+D89-D121</f>
        <v>0</v>
      </c>
      <c r="E122" s="44">
        <f>+E89-E121</f>
        <v>0</v>
      </c>
      <c r="F122" s="320"/>
      <c r="G122" s="320"/>
      <c r="H122" s="125">
        <f t="shared" ref="H122:I122" si="40">+H121+1</f>
        <v>55</v>
      </c>
      <c r="I122" s="127">
        <f t="shared" si="40"/>
        <v>110</v>
      </c>
    </row>
    <row r="123" spans="2:83" ht="33" customHeight="1" x14ac:dyDescent="0.2">
      <c r="B123" s="314" t="str">
        <f>(+$B$13&amp;" - "&amp;+B124)</f>
        <v>0 -  Program #2</v>
      </c>
      <c r="C123" s="314"/>
      <c r="D123" s="314"/>
      <c r="E123" s="314"/>
      <c r="F123" s="306" t="str">
        <f>+B123</f>
        <v>0 -  Program #2</v>
      </c>
      <c r="G123" s="307"/>
      <c r="H123" s="235">
        <v>1</v>
      </c>
      <c r="I123" s="127">
        <f t="shared" ref="I123:I186" si="41">+I122+1</f>
        <v>111</v>
      </c>
    </row>
    <row r="124" spans="2:83" ht="15.75" customHeight="1" x14ac:dyDescent="0.2">
      <c r="B124" s="47" t="str">
        <f>+Application!B6</f>
        <v xml:space="preserve"> Program #2</v>
      </c>
      <c r="C124" s="48" t="str">
        <f>+C69</f>
        <v>Previous FY</v>
      </c>
      <c r="D124" s="48" t="str">
        <f>+D69</f>
        <v>Current FY</v>
      </c>
      <c r="E124" s="48" t="str">
        <f>+E69</f>
        <v>Application FY</v>
      </c>
      <c r="F124" s="308" t="s">
        <v>116</v>
      </c>
      <c r="G124" s="309"/>
      <c r="H124" s="235">
        <v>2</v>
      </c>
      <c r="I124" s="127">
        <f t="shared" si="41"/>
        <v>112</v>
      </c>
    </row>
    <row r="125" spans="2:83" ht="14.25" x14ac:dyDescent="0.2">
      <c r="B125" s="49" t="str">
        <f>+B70</f>
        <v>Revenue(s)</v>
      </c>
      <c r="C125" s="50">
        <f>+C70</f>
        <v>25</v>
      </c>
      <c r="D125" s="50">
        <f>+Application!D70</f>
        <v>26</v>
      </c>
      <c r="E125" s="50">
        <f>+E70</f>
        <v>27</v>
      </c>
      <c r="F125" s="310"/>
      <c r="G125" s="311"/>
      <c r="H125" s="235">
        <f>+H124+1</f>
        <v>3</v>
      </c>
      <c r="I125" s="127">
        <f t="shared" si="41"/>
        <v>113</v>
      </c>
    </row>
    <row r="126" spans="2:83" s="238" customFormat="1" ht="15" customHeight="1" x14ac:dyDescent="0.2">
      <c r="B126" s="79"/>
      <c r="C126" s="26"/>
      <c r="D126" s="26"/>
      <c r="E126" s="101"/>
      <c r="F126" s="295"/>
      <c r="G126" s="296"/>
      <c r="H126" s="235">
        <f t="shared" ref="H126:H177" si="42">+H125+1</f>
        <v>4</v>
      </c>
      <c r="I126" s="127">
        <f t="shared" si="41"/>
        <v>114</v>
      </c>
      <c r="J126" s="236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10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236"/>
      <c r="BM126" s="236"/>
      <c r="BN126" s="236"/>
      <c r="BO126" s="236"/>
      <c r="BP126" s="236"/>
      <c r="BQ126" s="236"/>
      <c r="BR126" s="236"/>
      <c r="BS126" s="236"/>
      <c r="BT126" s="236"/>
      <c r="BU126" s="236"/>
      <c r="BV126" s="236"/>
      <c r="BW126" s="236"/>
      <c r="BX126" s="236"/>
      <c r="BY126" s="236"/>
      <c r="BZ126" s="236"/>
      <c r="CA126" s="236"/>
      <c r="CB126" s="236"/>
      <c r="CC126" s="236"/>
      <c r="CD126" s="236"/>
      <c r="CE126" s="237"/>
    </row>
    <row r="127" spans="2:83" ht="14.25" x14ac:dyDescent="0.2">
      <c r="B127" s="79"/>
      <c r="C127" s="26"/>
      <c r="D127" s="26"/>
      <c r="E127" s="101"/>
      <c r="F127" s="295"/>
      <c r="G127" s="296"/>
      <c r="H127" s="235">
        <f t="shared" si="42"/>
        <v>5</v>
      </c>
      <c r="I127" s="127">
        <f t="shared" si="41"/>
        <v>115</v>
      </c>
    </row>
    <row r="128" spans="2:83" ht="14.25" x14ac:dyDescent="0.2">
      <c r="B128" s="79"/>
      <c r="C128" s="26"/>
      <c r="D128" s="26"/>
      <c r="E128" s="101"/>
      <c r="F128" s="295"/>
      <c r="G128" s="296"/>
      <c r="H128" s="235">
        <f t="shared" si="42"/>
        <v>6</v>
      </c>
      <c r="I128" s="127">
        <f t="shared" si="41"/>
        <v>116</v>
      </c>
    </row>
    <row r="129" spans="2:9" ht="14.25" x14ac:dyDescent="0.2">
      <c r="B129" s="79"/>
      <c r="C129" s="26"/>
      <c r="D129" s="26"/>
      <c r="E129" s="101"/>
      <c r="F129" s="295"/>
      <c r="G129" s="296"/>
      <c r="H129" s="235">
        <f t="shared" si="42"/>
        <v>7</v>
      </c>
      <c r="I129" s="127">
        <f t="shared" si="41"/>
        <v>117</v>
      </c>
    </row>
    <row r="130" spans="2:9" ht="14.25" x14ac:dyDescent="0.2">
      <c r="B130" s="79"/>
      <c r="C130" s="26"/>
      <c r="D130" s="26"/>
      <c r="E130" s="101"/>
      <c r="F130" s="295"/>
      <c r="G130" s="296"/>
      <c r="H130" s="235">
        <f t="shared" si="42"/>
        <v>8</v>
      </c>
      <c r="I130" s="127">
        <f t="shared" si="41"/>
        <v>118</v>
      </c>
    </row>
    <row r="131" spans="2:9" ht="14.25" x14ac:dyDescent="0.2">
      <c r="B131" s="79"/>
      <c r="C131" s="26"/>
      <c r="D131" s="26"/>
      <c r="E131" s="101"/>
      <c r="F131" s="295"/>
      <c r="G131" s="296"/>
      <c r="H131" s="235">
        <f t="shared" si="42"/>
        <v>9</v>
      </c>
      <c r="I131" s="127">
        <f t="shared" si="41"/>
        <v>119</v>
      </c>
    </row>
    <row r="132" spans="2:9" ht="14.25" x14ac:dyDescent="0.2">
      <c r="B132" s="79"/>
      <c r="C132" s="26"/>
      <c r="D132" s="26"/>
      <c r="E132" s="101"/>
      <c r="F132" s="295"/>
      <c r="G132" s="296"/>
      <c r="H132" s="235">
        <f t="shared" si="42"/>
        <v>10</v>
      </c>
      <c r="I132" s="127">
        <f t="shared" si="41"/>
        <v>120</v>
      </c>
    </row>
    <row r="133" spans="2:9" ht="14.25" x14ac:dyDescent="0.2">
      <c r="B133" s="20" t="str">
        <f>B78</f>
        <v xml:space="preserve">Boone, Campbell and Kenton County Fiscal Court Funds </v>
      </c>
      <c r="C133" s="28">
        <f>C167+C170+C173</f>
        <v>0</v>
      </c>
      <c r="D133" s="28">
        <f>D167+D170+D173</f>
        <v>0</v>
      </c>
      <c r="E133" s="28">
        <f>E167+E170+E173</f>
        <v>0</v>
      </c>
      <c r="F133" s="295"/>
      <c r="G133" s="296"/>
      <c r="H133" s="235">
        <f t="shared" si="42"/>
        <v>11</v>
      </c>
      <c r="I133" s="127">
        <f t="shared" si="41"/>
        <v>121</v>
      </c>
    </row>
    <row r="134" spans="2:9" ht="14.25" x14ac:dyDescent="0.2">
      <c r="B134" s="20" t="str">
        <f t="shared" ref="B134:B140" si="43">+B79</f>
        <v>Total Revenues (excluding County MH/ID/AG funding)</v>
      </c>
      <c r="C134" s="51">
        <f>SUM(C126:C132)</f>
        <v>0</v>
      </c>
      <c r="D134" s="36">
        <f>SUM(D126:D132)</f>
        <v>0</v>
      </c>
      <c r="E134" s="29">
        <f>SUM(E126:E132)</f>
        <v>0</v>
      </c>
      <c r="F134" s="295"/>
      <c r="G134" s="296"/>
      <c r="H134" s="235">
        <f t="shared" si="42"/>
        <v>12</v>
      </c>
      <c r="I134" s="127">
        <f t="shared" si="41"/>
        <v>122</v>
      </c>
    </row>
    <row r="135" spans="2:9" ht="15" customHeight="1" x14ac:dyDescent="0.2">
      <c r="B135" s="49" t="str">
        <f t="shared" si="43"/>
        <v>Expense</v>
      </c>
      <c r="C135" s="50">
        <f>+$C$125</f>
        <v>25</v>
      </c>
      <c r="D135" s="50">
        <f>+$D$125</f>
        <v>26</v>
      </c>
      <c r="E135" s="50">
        <f>+E125</f>
        <v>27</v>
      </c>
      <c r="F135" s="312" t="s">
        <v>124</v>
      </c>
      <c r="G135" s="313"/>
      <c r="H135" s="235">
        <f t="shared" si="42"/>
        <v>13</v>
      </c>
      <c r="I135" s="127">
        <f t="shared" si="41"/>
        <v>123</v>
      </c>
    </row>
    <row r="136" spans="2:9" ht="14.25" x14ac:dyDescent="0.2">
      <c r="B136" s="20" t="str">
        <f t="shared" si="43"/>
        <v>Program Expenses</v>
      </c>
      <c r="C136" s="26"/>
      <c r="D136" s="26"/>
      <c r="E136" s="101"/>
      <c r="F136" s="295"/>
      <c r="G136" s="296"/>
      <c r="H136" s="235">
        <f t="shared" si="42"/>
        <v>14</v>
      </c>
      <c r="I136" s="127">
        <f t="shared" si="41"/>
        <v>124</v>
      </c>
    </row>
    <row r="137" spans="2:9" ht="14.25" x14ac:dyDescent="0.2">
      <c r="B137" s="20" t="str">
        <f t="shared" si="43"/>
        <v>Program Management Cost</v>
      </c>
      <c r="C137" s="26"/>
      <c r="D137" s="26"/>
      <c r="E137" s="101"/>
      <c r="F137" s="295"/>
      <c r="G137" s="296"/>
      <c r="H137" s="235">
        <f t="shared" si="42"/>
        <v>15</v>
      </c>
      <c r="I137" s="127">
        <f t="shared" si="41"/>
        <v>125</v>
      </c>
    </row>
    <row r="138" spans="2:9" ht="14.25" x14ac:dyDescent="0.2">
      <c r="B138" s="20" t="str">
        <f t="shared" si="43"/>
        <v>Program Development (Fund Raising Cost)</v>
      </c>
      <c r="C138" s="26"/>
      <c r="D138" s="26"/>
      <c r="E138" s="101"/>
      <c r="F138" s="295"/>
      <c r="G138" s="296"/>
      <c r="H138" s="235">
        <f t="shared" si="42"/>
        <v>16</v>
      </c>
      <c r="I138" s="127">
        <f t="shared" si="41"/>
        <v>126</v>
      </c>
    </row>
    <row r="139" spans="2:9" ht="14.25" x14ac:dyDescent="0.2">
      <c r="B139" s="27" t="str">
        <f t="shared" si="43"/>
        <v>Total Expenses</v>
      </c>
      <c r="C139" s="36">
        <f>SUM(C136:C138)</f>
        <v>0</v>
      </c>
      <c r="D139" s="36">
        <f>SUM(D136:D138)</f>
        <v>0</v>
      </c>
      <c r="E139" s="36">
        <f>SUM(E136:E138)</f>
        <v>0</v>
      </c>
      <c r="F139" s="295"/>
      <c r="G139" s="296"/>
      <c r="H139" s="235">
        <f t="shared" si="42"/>
        <v>17</v>
      </c>
      <c r="I139" s="127">
        <f t="shared" si="41"/>
        <v>127</v>
      </c>
    </row>
    <row r="140" spans="2:9" ht="15" customHeight="1" x14ac:dyDescent="0.2">
      <c r="B140" s="49" t="str">
        <f t="shared" si="43"/>
        <v>Fiscal Year Summary</v>
      </c>
      <c r="C140" s="50">
        <f>+$C$125</f>
        <v>25</v>
      </c>
      <c r="D140" s="50">
        <f>+$D$125</f>
        <v>26</v>
      </c>
      <c r="E140" s="50">
        <f>+E135</f>
        <v>27</v>
      </c>
      <c r="F140" s="295"/>
      <c r="G140" s="296"/>
      <c r="H140" s="235">
        <f t="shared" si="42"/>
        <v>18</v>
      </c>
      <c r="I140" s="127">
        <f t="shared" si="41"/>
        <v>128</v>
      </c>
    </row>
    <row r="141" spans="2:9" ht="15" customHeight="1" x14ac:dyDescent="0.2">
      <c r="B141" s="20" t="str">
        <f>B134</f>
        <v>Total Revenues (excluding County MH/ID/AG funding)</v>
      </c>
      <c r="C141" s="36">
        <f>+C134</f>
        <v>0</v>
      </c>
      <c r="D141" s="36">
        <f>+D134</f>
        <v>0</v>
      </c>
      <c r="E141" s="29">
        <f>+E134</f>
        <v>0</v>
      </c>
      <c r="F141" s="295"/>
      <c r="G141" s="296"/>
      <c r="H141" s="235">
        <f t="shared" si="42"/>
        <v>19</v>
      </c>
      <c r="I141" s="127">
        <f t="shared" si="41"/>
        <v>129</v>
      </c>
    </row>
    <row r="142" spans="2:9" ht="15" customHeight="1" x14ac:dyDescent="0.2">
      <c r="B142" s="20" t="str">
        <f t="shared" ref="B142:B147" si="44">+B87</f>
        <v>Total Expenses</v>
      </c>
      <c r="C142" s="36">
        <f>+C139</f>
        <v>0</v>
      </c>
      <c r="D142" s="36">
        <f>+D139</f>
        <v>0</v>
      </c>
      <c r="E142" s="29">
        <f>+E139</f>
        <v>0</v>
      </c>
      <c r="F142" s="295"/>
      <c r="G142" s="296"/>
      <c r="H142" s="235">
        <f t="shared" si="42"/>
        <v>20</v>
      </c>
      <c r="I142" s="127">
        <f t="shared" si="41"/>
        <v>130</v>
      </c>
    </row>
    <row r="143" spans="2:9" ht="14.25" x14ac:dyDescent="0.2">
      <c r="B143" s="20" t="str">
        <f t="shared" si="44"/>
        <v>Net Gain or (Loss)</v>
      </c>
      <c r="C143" s="36">
        <f>+C134-C142</f>
        <v>0</v>
      </c>
      <c r="D143" s="36">
        <f>+D134-D142</f>
        <v>0</v>
      </c>
      <c r="E143" s="36">
        <f>+E134-E142</f>
        <v>0</v>
      </c>
      <c r="F143" s="295"/>
      <c r="G143" s="296"/>
      <c r="H143" s="235">
        <f t="shared" si="42"/>
        <v>21</v>
      </c>
      <c r="I143" s="127">
        <f t="shared" si="41"/>
        <v>131</v>
      </c>
    </row>
    <row r="144" spans="2:9" ht="14.25" x14ac:dyDescent="0.2">
      <c r="B144" s="20" t="str">
        <f t="shared" si="44"/>
        <v>Total Program Units Actual (C)/Projected (D, E)</v>
      </c>
      <c r="C144" s="35"/>
      <c r="D144" s="35"/>
      <c r="E144" s="35"/>
      <c r="F144" s="295"/>
      <c r="G144" s="296"/>
      <c r="H144" s="235">
        <f t="shared" si="42"/>
        <v>22</v>
      </c>
      <c r="I144" s="127">
        <f t="shared" si="41"/>
        <v>132</v>
      </c>
    </row>
    <row r="145" spans="2:9" ht="14.25" x14ac:dyDescent="0.2">
      <c r="B145" s="20" t="str">
        <f t="shared" si="44"/>
        <v>Agency Unit Cost</v>
      </c>
      <c r="C145" s="36">
        <f>IF(+C144=0,0,IF(+C143&gt;0,C142/C144,+C142/C144))</f>
        <v>0</v>
      </c>
      <c r="D145" s="36">
        <f>IF(+D144=0,0,IF(+D143&gt;0,D142/D144,+D142/D144))</f>
        <v>0</v>
      </c>
      <c r="E145" s="36">
        <f>IF(+E144=0,0,IF(+E143&gt;0,E142/E144,+E142/E144))</f>
        <v>0</v>
      </c>
      <c r="F145" s="295"/>
      <c r="G145" s="296"/>
      <c r="H145" s="235">
        <f t="shared" si="42"/>
        <v>23</v>
      </c>
      <c r="I145" s="127">
        <f t="shared" si="41"/>
        <v>133</v>
      </c>
    </row>
    <row r="146" spans="2:9" ht="14.25" x14ac:dyDescent="0.2">
      <c r="B146" s="20" t="str">
        <f t="shared" si="44"/>
        <v>County Unit Cost = Net Gain or Loss/Total Program Units</v>
      </c>
      <c r="C146" s="36">
        <f>IF(+C144=0,0,IF(+C143&gt;0,0,-C143/C144))</f>
        <v>0</v>
      </c>
      <c r="D146" s="36">
        <f>IF(+D144=0,0,IF(+D143&gt;0,0,-D143/D144))</f>
        <v>0</v>
      </c>
      <c r="E146" s="36">
        <f>IF(+E144=0,0,IF(+E143&gt;0,0,-E143/E144))</f>
        <v>0</v>
      </c>
      <c r="F146" s="295"/>
      <c r="G146" s="296"/>
      <c r="H146" s="235">
        <f t="shared" si="42"/>
        <v>24</v>
      </c>
      <c r="I146" s="127">
        <f t="shared" si="41"/>
        <v>134</v>
      </c>
    </row>
    <row r="147" spans="2:9" ht="14.25" x14ac:dyDescent="0.2">
      <c r="B147" s="49" t="str">
        <f t="shared" si="44"/>
        <v>General Program Information</v>
      </c>
      <c r="C147" s="52"/>
      <c r="D147" s="52"/>
      <c r="E147" s="52"/>
      <c r="F147" s="295"/>
      <c r="G147" s="296"/>
      <c r="H147" s="235">
        <f t="shared" si="42"/>
        <v>25</v>
      </c>
      <c r="I147" s="127">
        <f t="shared" si="41"/>
        <v>135</v>
      </c>
    </row>
    <row r="148" spans="2:9" ht="14.25" x14ac:dyDescent="0.2">
      <c r="B148" s="20" t="str">
        <f t="shared" ref="B148:B154" si="45">B93</f>
        <v>Years providing this program/service:</v>
      </c>
      <c r="C148" s="288"/>
      <c r="D148" s="289"/>
      <c r="E148" s="290"/>
      <c r="F148" s="295"/>
      <c r="G148" s="296"/>
      <c r="H148" s="235">
        <f t="shared" si="42"/>
        <v>26</v>
      </c>
      <c r="I148" s="127">
        <f t="shared" si="41"/>
        <v>136</v>
      </c>
    </row>
    <row r="149" spans="2:9" ht="14.25" x14ac:dyDescent="0.2">
      <c r="B149" s="20" t="str">
        <f t="shared" si="45"/>
        <v>Target client(s):</v>
      </c>
      <c r="C149" s="303" t="s">
        <v>24</v>
      </c>
      <c r="D149" s="304"/>
      <c r="E149" s="305"/>
      <c r="F149" s="266" t="s">
        <v>133</v>
      </c>
      <c r="G149" s="270"/>
      <c r="H149" s="235">
        <f t="shared" si="42"/>
        <v>27</v>
      </c>
      <c r="I149" s="127">
        <f t="shared" si="41"/>
        <v>137</v>
      </c>
    </row>
    <row r="150" spans="2:9" ht="14.25" x14ac:dyDescent="0.2">
      <c r="B150" s="20" t="str">
        <f t="shared" si="45"/>
        <v>Unit of service defined (per hour, day, meal, etc.):</v>
      </c>
      <c r="C150" s="303" t="s">
        <v>24</v>
      </c>
      <c r="D150" s="304"/>
      <c r="E150" s="305"/>
      <c r="F150" s="266" t="s">
        <v>135</v>
      </c>
      <c r="G150" s="268"/>
      <c r="H150" s="235">
        <f t="shared" si="42"/>
        <v>28</v>
      </c>
      <c r="I150" s="127">
        <f t="shared" si="41"/>
        <v>138</v>
      </c>
    </row>
    <row r="151" spans="2:9" ht="14.25" x14ac:dyDescent="0.2">
      <c r="B151" s="104" t="str">
        <f t="shared" si="45"/>
        <v>Funding Source MH/ID/AG</v>
      </c>
      <c r="C151" s="303" t="s">
        <v>24</v>
      </c>
      <c r="D151" s="304"/>
      <c r="E151" s="305"/>
      <c r="F151" s="267" t="s">
        <v>137</v>
      </c>
      <c r="G151" s="269"/>
      <c r="H151" s="235">
        <f t="shared" si="42"/>
        <v>29</v>
      </c>
      <c r="I151" s="127">
        <f t="shared" si="41"/>
        <v>139</v>
      </c>
    </row>
    <row r="152" spans="2:9" ht="14.25" x14ac:dyDescent="0.2">
      <c r="B152" s="20" t="str">
        <f t="shared" si="45"/>
        <v>Service Format: In-person, Virtual, or Both</v>
      </c>
      <c r="C152" s="301" t="s">
        <v>24</v>
      </c>
      <c r="D152" s="301"/>
      <c r="E152" s="301"/>
      <c r="F152" s="291" t="s">
        <v>139</v>
      </c>
      <c r="G152" s="294"/>
      <c r="H152" s="235">
        <f t="shared" si="42"/>
        <v>30</v>
      </c>
      <c r="I152" s="127">
        <f t="shared" si="41"/>
        <v>140</v>
      </c>
    </row>
    <row r="153" spans="2:9" ht="14.25" x14ac:dyDescent="0.2">
      <c r="B153" s="20" t="str">
        <f t="shared" si="45"/>
        <v>Service Format: Individual, Group, or Both</v>
      </c>
      <c r="C153" s="301" t="s">
        <v>24</v>
      </c>
      <c r="D153" s="301"/>
      <c r="E153" s="301"/>
      <c r="F153" s="292"/>
      <c r="G153" s="294"/>
      <c r="H153" s="235">
        <f t="shared" si="42"/>
        <v>31</v>
      </c>
      <c r="I153" s="127">
        <f t="shared" si="41"/>
        <v>141</v>
      </c>
    </row>
    <row r="154" spans="2:9" ht="14.25" customHeight="1" x14ac:dyDescent="0.2">
      <c r="B154" s="258" t="str">
        <f t="shared" si="45"/>
        <v>Service Format: Site-based, Home-based, Community-based</v>
      </c>
      <c r="C154" s="301" t="s">
        <v>24</v>
      </c>
      <c r="D154" s="301"/>
      <c r="E154" s="301"/>
      <c r="F154" s="293"/>
      <c r="G154" s="294"/>
      <c r="H154" s="235">
        <f t="shared" si="42"/>
        <v>32</v>
      </c>
      <c r="I154" s="127">
        <f t="shared" si="41"/>
        <v>142</v>
      </c>
    </row>
    <row r="155" spans="2:9" ht="14.25" x14ac:dyDescent="0.2">
      <c r="B155" s="280" t="s">
        <v>142</v>
      </c>
      <c r="C155" s="349"/>
      <c r="D155" s="350"/>
      <c r="E155" s="351"/>
      <c r="F155" s="291" t="s">
        <v>143</v>
      </c>
      <c r="G155" s="302"/>
      <c r="H155" s="235">
        <f t="shared" si="42"/>
        <v>33</v>
      </c>
      <c r="I155" s="127">
        <f t="shared" si="41"/>
        <v>143</v>
      </c>
    </row>
    <row r="156" spans="2:9" ht="14.45" customHeight="1" x14ac:dyDescent="0.2">
      <c r="B156" s="281"/>
      <c r="C156" s="352"/>
      <c r="D156" s="353"/>
      <c r="E156" s="354"/>
      <c r="F156" s="293"/>
      <c r="G156" s="302"/>
      <c r="H156" s="235">
        <f t="shared" si="42"/>
        <v>34</v>
      </c>
      <c r="I156" s="127">
        <f t="shared" si="41"/>
        <v>144</v>
      </c>
    </row>
    <row r="157" spans="2:9" ht="14.25" x14ac:dyDescent="0.2">
      <c r="B157" s="49" t="str">
        <f t="shared" ref="B157:B177" si="46">+B102</f>
        <v>Unduplicated Clients</v>
      </c>
      <c r="C157" s="50">
        <f>+C163</f>
        <v>25</v>
      </c>
      <c r="D157" s="50">
        <f>+D163</f>
        <v>26</v>
      </c>
      <c r="E157" s="50">
        <f>+E163</f>
        <v>27</v>
      </c>
      <c r="F157" s="50" t="str">
        <f>F102</f>
        <v>List 3 SMART goals for the program.</v>
      </c>
      <c r="G157" s="50" t="str">
        <f>G102</f>
        <v>How will you measure each SMART goal?</v>
      </c>
      <c r="H157" s="235">
        <f t="shared" si="42"/>
        <v>35</v>
      </c>
      <c r="I157" s="127">
        <f t="shared" si="41"/>
        <v>145</v>
      </c>
    </row>
    <row r="158" spans="2:9" ht="14.25" x14ac:dyDescent="0.2">
      <c r="B158" s="20" t="str">
        <f t="shared" si="46"/>
        <v>Boone County</v>
      </c>
      <c r="C158" s="39"/>
      <c r="D158" s="39"/>
      <c r="E158" s="39"/>
      <c r="F158" s="251" t="str">
        <f>F103</f>
        <v>SMART Goal 1</v>
      </c>
      <c r="G158" s="251" t="str">
        <f>G103</f>
        <v>Measurement for SMART Goal 1</v>
      </c>
      <c r="H158" s="235">
        <f t="shared" si="42"/>
        <v>36</v>
      </c>
      <c r="I158" s="127">
        <f t="shared" si="41"/>
        <v>146</v>
      </c>
    </row>
    <row r="159" spans="2:9" ht="14.25" x14ac:dyDescent="0.2">
      <c r="B159" s="20" t="str">
        <f t="shared" si="46"/>
        <v>Campbell County</v>
      </c>
      <c r="C159" s="39"/>
      <c r="D159" s="39"/>
      <c r="E159" s="39"/>
      <c r="F159" s="275"/>
      <c r="G159" s="275"/>
      <c r="H159" s="235">
        <f t="shared" si="42"/>
        <v>37</v>
      </c>
      <c r="I159" s="127">
        <f t="shared" si="41"/>
        <v>147</v>
      </c>
    </row>
    <row r="160" spans="2:9" ht="14.25" x14ac:dyDescent="0.2">
      <c r="B160" s="20" t="str">
        <f t="shared" si="46"/>
        <v>Kenton County</v>
      </c>
      <c r="C160" s="39"/>
      <c r="D160" s="39"/>
      <c r="E160" s="39"/>
      <c r="F160" s="276"/>
      <c r="G160" s="276"/>
      <c r="H160" s="235">
        <f t="shared" si="42"/>
        <v>38</v>
      </c>
      <c r="I160" s="127">
        <f t="shared" si="41"/>
        <v>148</v>
      </c>
    </row>
    <row r="161" spans="2:9" ht="14.25" x14ac:dyDescent="0.2">
      <c r="B161" s="20" t="str">
        <f t="shared" si="46"/>
        <v>Other County(ies)</v>
      </c>
      <c r="C161" s="39"/>
      <c r="D161" s="39"/>
      <c r="E161" s="39"/>
      <c r="F161" s="276"/>
      <c r="G161" s="276"/>
      <c r="H161" s="235">
        <f t="shared" si="42"/>
        <v>39</v>
      </c>
      <c r="I161" s="127">
        <f t="shared" si="41"/>
        <v>149</v>
      </c>
    </row>
    <row r="162" spans="2:9" ht="14.25" x14ac:dyDescent="0.2">
      <c r="B162" s="20" t="str">
        <f t="shared" si="46"/>
        <v>Total</v>
      </c>
      <c r="C162" s="40">
        <f>SUM(C158:C161)</f>
        <v>0</v>
      </c>
      <c r="D162" s="40">
        <f>SUM(D158:D161)</f>
        <v>0</v>
      </c>
      <c r="E162" s="40">
        <f>SUM(E158:E161)</f>
        <v>0</v>
      </c>
      <c r="F162" s="276"/>
      <c r="G162" s="276"/>
      <c r="H162" s="235">
        <f t="shared" si="42"/>
        <v>40</v>
      </c>
      <c r="I162" s="127">
        <f t="shared" si="41"/>
        <v>150</v>
      </c>
    </row>
    <row r="163" spans="2:9" ht="14.25" x14ac:dyDescent="0.2">
      <c r="B163" s="49" t="str">
        <f t="shared" si="46"/>
        <v>Requested Allocation Summary</v>
      </c>
      <c r="C163" s="50">
        <f>+C125</f>
        <v>25</v>
      </c>
      <c r="D163" s="50">
        <f>+D108</f>
        <v>26</v>
      </c>
      <c r="E163" s="50">
        <f>+E125</f>
        <v>27</v>
      </c>
      <c r="F163" s="276"/>
      <c r="G163" s="276"/>
      <c r="H163" s="235">
        <f t="shared" si="42"/>
        <v>41</v>
      </c>
      <c r="I163" s="127">
        <f t="shared" si="41"/>
        <v>151</v>
      </c>
    </row>
    <row r="164" spans="2:9" ht="14.25" x14ac:dyDescent="0.2">
      <c r="B164" s="20" t="str">
        <f t="shared" si="46"/>
        <v>County Unit Cost (Previous &amp; Current)</v>
      </c>
      <c r="C164" s="263"/>
      <c r="D164" s="263"/>
      <c r="E164" s="260">
        <f>ROUND(E146,2)</f>
        <v>0</v>
      </c>
      <c r="F164" s="277"/>
      <c r="G164" s="277"/>
      <c r="H164" s="235">
        <f t="shared" si="42"/>
        <v>42</v>
      </c>
      <c r="I164" s="127">
        <f t="shared" si="41"/>
        <v>152</v>
      </c>
    </row>
    <row r="165" spans="2:9" ht="14.25" x14ac:dyDescent="0.2">
      <c r="B165" s="49" t="str">
        <f t="shared" si="46"/>
        <v xml:space="preserve"> Boone County</v>
      </c>
      <c r="C165" s="53">
        <f>+C163</f>
        <v>25</v>
      </c>
      <c r="D165" s="53">
        <f>+D163</f>
        <v>26</v>
      </c>
      <c r="E165" s="53">
        <f>+E163</f>
        <v>27</v>
      </c>
      <c r="F165" s="251" t="str">
        <f>F110</f>
        <v>SMART Goal 2</v>
      </c>
      <c r="G165" s="251" t="str">
        <f>G110</f>
        <v>Measurement for SMART Goal 2</v>
      </c>
      <c r="H165" s="235">
        <f t="shared" si="42"/>
        <v>43</v>
      </c>
      <c r="I165" s="127">
        <f t="shared" si="41"/>
        <v>153</v>
      </c>
    </row>
    <row r="166" spans="2:9" ht="14.25" x14ac:dyDescent="0.2">
      <c r="B166" s="20" t="str">
        <f t="shared" si="46"/>
        <v>Actual Units Provided (C), Estimated Units (D, E)</v>
      </c>
      <c r="C166" s="39"/>
      <c r="D166" s="39"/>
      <c r="E166" s="96"/>
      <c r="F166" s="275"/>
      <c r="G166" s="275"/>
      <c r="H166" s="235">
        <f t="shared" si="42"/>
        <v>44</v>
      </c>
      <c r="I166" s="127">
        <f t="shared" si="41"/>
        <v>154</v>
      </c>
    </row>
    <row r="167" spans="2:9" ht="17.25" customHeight="1" x14ac:dyDescent="0.2">
      <c r="B167" s="20" t="str">
        <f t="shared" si="46"/>
        <v>Total Boone County Dollars</v>
      </c>
      <c r="C167" s="262"/>
      <c r="D167" s="262"/>
      <c r="E167" s="260">
        <f>IF(E164="","",+Application!E166*$E$164)</f>
        <v>0</v>
      </c>
      <c r="F167" s="276"/>
      <c r="G167" s="276"/>
      <c r="H167" s="235">
        <f t="shared" si="42"/>
        <v>45</v>
      </c>
      <c r="I167" s="127">
        <f t="shared" si="41"/>
        <v>155</v>
      </c>
    </row>
    <row r="168" spans="2:9" ht="14.25" x14ac:dyDescent="0.2">
      <c r="B168" s="49" t="str">
        <f t="shared" si="46"/>
        <v xml:space="preserve"> Campbell County</v>
      </c>
      <c r="C168" s="53">
        <f>+C165</f>
        <v>25</v>
      </c>
      <c r="D168" s="53">
        <f>+D165</f>
        <v>26</v>
      </c>
      <c r="E168" s="53">
        <f>+E165</f>
        <v>27</v>
      </c>
      <c r="F168" s="276"/>
      <c r="G168" s="276"/>
      <c r="H168" s="235">
        <f t="shared" si="42"/>
        <v>46</v>
      </c>
      <c r="I168" s="127">
        <f t="shared" si="41"/>
        <v>156</v>
      </c>
    </row>
    <row r="169" spans="2:9" ht="14.25" x14ac:dyDescent="0.2">
      <c r="B169" s="20" t="str">
        <f t="shared" si="46"/>
        <v>Actual Units Provided (C), Estimated Units (D, E)</v>
      </c>
      <c r="C169" s="39"/>
      <c r="D169" s="39"/>
      <c r="E169" s="97"/>
      <c r="F169" s="276"/>
      <c r="G169" s="276"/>
      <c r="H169" s="235">
        <f t="shared" si="42"/>
        <v>47</v>
      </c>
      <c r="I169" s="127">
        <f t="shared" si="41"/>
        <v>157</v>
      </c>
    </row>
    <row r="170" spans="2:9" ht="18" customHeight="1" x14ac:dyDescent="0.2">
      <c r="B170" s="20" t="str">
        <f t="shared" si="46"/>
        <v>Total Campbell County Dollars</v>
      </c>
      <c r="C170" s="262"/>
      <c r="D170" s="262"/>
      <c r="E170" s="260">
        <f>IF(E164="","",+Application!E169*$E$164)</f>
        <v>0</v>
      </c>
      <c r="F170" s="277"/>
      <c r="G170" s="277"/>
      <c r="H170" s="235">
        <f t="shared" si="42"/>
        <v>48</v>
      </c>
      <c r="I170" s="127">
        <f t="shared" si="41"/>
        <v>158</v>
      </c>
    </row>
    <row r="171" spans="2:9" ht="14.25" x14ac:dyDescent="0.2">
      <c r="B171" s="49" t="str">
        <f t="shared" si="46"/>
        <v xml:space="preserve"> Kenton County</v>
      </c>
      <c r="C171" s="53">
        <f>+C168</f>
        <v>25</v>
      </c>
      <c r="D171" s="53">
        <f>+D168</f>
        <v>26</v>
      </c>
      <c r="E171" s="53">
        <f>+E168</f>
        <v>27</v>
      </c>
      <c r="F171" s="251" t="str">
        <f>F116</f>
        <v>SMART Goal 3</v>
      </c>
      <c r="G171" s="251" t="str">
        <f>G116</f>
        <v>Measurement for SMART Goal 3</v>
      </c>
      <c r="H171" s="235">
        <f t="shared" si="42"/>
        <v>49</v>
      </c>
      <c r="I171" s="127">
        <f t="shared" si="41"/>
        <v>159</v>
      </c>
    </row>
    <row r="172" spans="2:9" ht="14.25" x14ac:dyDescent="0.2">
      <c r="B172" s="20" t="str">
        <f t="shared" si="46"/>
        <v>Actual Units Provided (C), Estimated Units (D, E)</v>
      </c>
      <c r="C172" s="39"/>
      <c r="D172" s="39"/>
      <c r="E172" s="96"/>
      <c r="F172" s="275"/>
      <c r="G172" s="275"/>
      <c r="H172" s="235">
        <f t="shared" si="42"/>
        <v>50</v>
      </c>
      <c r="I172" s="127">
        <f t="shared" si="41"/>
        <v>160</v>
      </c>
    </row>
    <row r="173" spans="2:9" ht="17.25" customHeight="1" x14ac:dyDescent="0.2">
      <c r="B173" s="20" t="str">
        <f t="shared" si="46"/>
        <v>Total Kenton County Dollars</v>
      </c>
      <c r="C173" s="262"/>
      <c r="D173" s="262"/>
      <c r="E173" s="260">
        <f>IF(E164="","",+Application!E172*$E$164)</f>
        <v>0</v>
      </c>
      <c r="F173" s="276"/>
      <c r="G173" s="276"/>
      <c r="H173" s="235">
        <f t="shared" si="42"/>
        <v>51</v>
      </c>
      <c r="I173" s="127">
        <f t="shared" si="41"/>
        <v>161</v>
      </c>
    </row>
    <row r="174" spans="2:9" ht="14.25" x14ac:dyDescent="0.2">
      <c r="B174" s="49" t="str">
        <f t="shared" si="46"/>
        <v xml:space="preserve"> All Other Counties</v>
      </c>
      <c r="C174" s="53">
        <f>+C171</f>
        <v>25</v>
      </c>
      <c r="D174" s="53">
        <f>+D171</f>
        <v>26</v>
      </c>
      <c r="E174" s="53">
        <f>+E171</f>
        <v>27</v>
      </c>
      <c r="F174" s="276"/>
      <c r="G174" s="276"/>
      <c r="H174" s="235">
        <f t="shared" si="42"/>
        <v>52</v>
      </c>
      <c r="I174" s="127">
        <f t="shared" si="41"/>
        <v>162</v>
      </c>
    </row>
    <row r="175" spans="2:9" ht="19.5" customHeight="1" x14ac:dyDescent="0.2">
      <c r="B175" s="20" t="str">
        <f t="shared" si="46"/>
        <v>Actual Units Provided (C), Estimated Units (D, E)</v>
      </c>
      <c r="C175" s="43"/>
      <c r="D175" s="43"/>
      <c r="E175" s="98"/>
      <c r="F175" s="276"/>
      <c r="G175" s="276"/>
      <c r="H175" s="235">
        <f t="shared" si="42"/>
        <v>53</v>
      </c>
      <c r="I175" s="127">
        <f t="shared" si="41"/>
        <v>163</v>
      </c>
    </row>
    <row r="176" spans="2:9" ht="14.25" x14ac:dyDescent="0.2">
      <c r="B176" s="20" t="str">
        <f t="shared" si="46"/>
        <v>Total Units under "Requested Allocation Summary"</v>
      </c>
      <c r="C176" s="44">
        <f>+C175+C172+C169+C166</f>
        <v>0</v>
      </c>
      <c r="D176" s="44">
        <f>+D175+D172+D169+D166</f>
        <v>0</v>
      </c>
      <c r="E176" s="44">
        <f>+E175+E172+E169+E166</f>
        <v>0</v>
      </c>
      <c r="F176" s="276"/>
      <c r="G176" s="276"/>
      <c r="H176" s="235">
        <f t="shared" si="42"/>
        <v>54</v>
      </c>
      <c r="I176" s="127">
        <f t="shared" si="41"/>
        <v>164</v>
      </c>
    </row>
    <row r="177" spans="2:83" ht="17.25" customHeight="1" x14ac:dyDescent="0.2">
      <c r="B177" s="20" t="str">
        <f t="shared" si="46"/>
        <v>Reconciliation of total program units (MUST equal zero)</v>
      </c>
      <c r="C177" s="54">
        <f>+C144-C176</f>
        <v>0</v>
      </c>
      <c r="D177" s="54">
        <f>+D144-D176</f>
        <v>0</v>
      </c>
      <c r="E177" s="54">
        <f>+E144-E176</f>
        <v>0</v>
      </c>
      <c r="F177" s="277"/>
      <c r="G177" s="277"/>
      <c r="H177" s="235">
        <f t="shared" si="42"/>
        <v>55</v>
      </c>
      <c r="I177" s="127">
        <f t="shared" si="41"/>
        <v>165</v>
      </c>
    </row>
    <row r="178" spans="2:83" ht="33" customHeight="1" x14ac:dyDescent="0.2">
      <c r="B178" s="300" t="str">
        <f>(+$B$13&amp;" - "&amp;+B179)</f>
        <v>0 -  Program #3</v>
      </c>
      <c r="C178" s="300"/>
      <c r="D178" s="300"/>
      <c r="E178" s="300"/>
      <c r="F178" s="278" t="str">
        <f>+B178</f>
        <v>0 -  Program #3</v>
      </c>
      <c r="G178" s="279"/>
      <c r="H178" s="239">
        <v>1</v>
      </c>
      <c r="I178" s="127">
        <f t="shared" si="41"/>
        <v>166</v>
      </c>
    </row>
    <row r="179" spans="2:83" ht="15" customHeight="1" x14ac:dyDescent="0.2">
      <c r="B179" s="55" t="str">
        <f>+Application!B7</f>
        <v xml:space="preserve"> Program #3</v>
      </c>
      <c r="C179" s="240" t="str">
        <f>+C124</f>
        <v>Previous FY</v>
      </c>
      <c r="D179" s="240" t="str">
        <f>+D124</f>
        <v>Current FY</v>
      </c>
      <c r="E179" s="240" t="str">
        <f>+E124</f>
        <v>Application FY</v>
      </c>
      <c r="F179" s="321" t="s">
        <v>116</v>
      </c>
      <c r="G179" s="322"/>
      <c r="H179" s="239">
        <f>+H178+1</f>
        <v>2</v>
      </c>
      <c r="I179" s="127">
        <f t="shared" si="41"/>
        <v>167</v>
      </c>
    </row>
    <row r="180" spans="2:83" ht="14.25" x14ac:dyDescent="0.2">
      <c r="B180" s="55" t="str">
        <f>+B125</f>
        <v>Revenue(s)</v>
      </c>
      <c r="C180" s="240">
        <f>+C125</f>
        <v>25</v>
      </c>
      <c r="D180" s="240">
        <f>+Application!D125</f>
        <v>26</v>
      </c>
      <c r="E180" s="240">
        <f>+E125</f>
        <v>27</v>
      </c>
      <c r="F180" s="323"/>
      <c r="G180" s="324"/>
      <c r="H180" s="239">
        <f t="shared" ref="H180:I205" si="47">+H179+1</f>
        <v>3</v>
      </c>
      <c r="I180" s="127">
        <f t="shared" si="41"/>
        <v>168</v>
      </c>
    </row>
    <row r="181" spans="2:83" s="238" customFormat="1" ht="15" customHeight="1" x14ac:dyDescent="0.2">
      <c r="B181" s="79"/>
      <c r="C181" s="26"/>
      <c r="D181" s="26"/>
      <c r="E181" s="101"/>
      <c r="F181" s="295"/>
      <c r="G181" s="296"/>
      <c r="H181" s="239">
        <f t="shared" si="47"/>
        <v>4</v>
      </c>
      <c r="I181" s="127">
        <f t="shared" si="41"/>
        <v>169</v>
      </c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T181" s="109"/>
      <c r="U181" s="109"/>
      <c r="V181" s="109"/>
      <c r="W181" s="109"/>
      <c r="X181" s="109"/>
      <c r="Y181" s="109"/>
      <c r="Z181" s="110"/>
      <c r="AA181" s="109"/>
      <c r="AB181" s="109"/>
      <c r="AC181" s="109"/>
      <c r="AD181" s="109"/>
      <c r="AE181" s="109"/>
      <c r="AF181" s="109"/>
      <c r="AG181" s="109"/>
      <c r="AH181" s="109"/>
      <c r="AI181" s="109"/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  <c r="BD181" s="109"/>
      <c r="BE181" s="109"/>
      <c r="BF181" s="109"/>
      <c r="BG181" s="109"/>
      <c r="BH181" s="109"/>
      <c r="BI181" s="109"/>
      <c r="BJ181" s="109"/>
      <c r="BK181" s="109"/>
      <c r="BL181" s="236"/>
      <c r="BM181" s="236"/>
      <c r="BN181" s="236"/>
      <c r="BO181" s="236"/>
      <c r="BP181" s="236"/>
      <c r="BQ181" s="236"/>
      <c r="BR181" s="236"/>
      <c r="BS181" s="236"/>
      <c r="BT181" s="236"/>
      <c r="BU181" s="236"/>
      <c r="BV181" s="236"/>
      <c r="BW181" s="236"/>
      <c r="BX181" s="236"/>
      <c r="BY181" s="236"/>
      <c r="BZ181" s="236"/>
      <c r="CA181" s="236"/>
      <c r="CB181" s="236"/>
      <c r="CC181" s="236"/>
      <c r="CD181" s="236"/>
      <c r="CE181" s="237"/>
    </row>
    <row r="182" spans="2:83" ht="14.25" x14ac:dyDescent="0.2">
      <c r="B182" s="79"/>
      <c r="C182" s="26"/>
      <c r="D182" s="26"/>
      <c r="E182" s="101"/>
      <c r="F182" s="295"/>
      <c r="G182" s="296"/>
      <c r="H182" s="239">
        <f t="shared" si="47"/>
        <v>5</v>
      </c>
      <c r="I182" s="127">
        <f t="shared" si="41"/>
        <v>170</v>
      </c>
    </row>
    <row r="183" spans="2:83" ht="14.25" x14ac:dyDescent="0.2">
      <c r="B183" s="79"/>
      <c r="C183" s="26"/>
      <c r="D183" s="26"/>
      <c r="E183" s="101"/>
      <c r="F183" s="295"/>
      <c r="G183" s="296"/>
      <c r="H183" s="239">
        <f t="shared" si="47"/>
        <v>6</v>
      </c>
      <c r="I183" s="127">
        <f t="shared" si="41"/>
        <v>171</v>
      </c>
    </row>
    <row r="184" spans="2:83" ht="14.25" x14ac:dyDescent="0.2">
      <c r="B184" s="79"/>
      <c r="C184" s="26"/>
      <c r="D184" s="26"/>
      <c r="E184" s="101"/>
      <c r="F184" s="295"/>
      <c r="G184" s="296"/>
      <c r="H184" s="239">
        <f t="shared" si="47"/>
        <v>7</v>
      </c>
      <c r="I184" s="127">
        <f t="shared" si="41"/>
        <v>172</v>
      </c>
    </row>
    <row r="185" spans="2:83" ht="14.25" x14ac:dyDescent="0.2">
      <c r="B185" s="79"/>
      <c r="C185" s="26"/>
      <c r="D185" s="26"/>
      <c r="E185" s="101"/>
      <c r="F185" s="295"/>
      <c r="G185" s="296"/>
      <c r="H185" s="239">
        <f t="shared" si="47"/>
        <v>8</v>
      </c>
      <c r="I185" s="127">
        <f t="shared" si="41"/>
        <v>173</v>
      </c>
    </row>
    <row r="186" spans="2:83" ht="14.25" x14ac:dyDescent="0.2">
      <c r="B186" s="79"/>
      <c r="C186" s="26"/>
      <c r="D186" s="26"/>
      <c r="E186" s="101"/>
      <c r="F186" s="295"/>
      <c r="G186" s="296"/>
      <c r="H186" s="239">
        <f t="shared" si="47"/>
        <v>9</v>
      </c>
      <c r="I186" s="127">
        <f t="shared" si="41"/>
        <v>174</v>
      </c>
    </row>
    <row r="187" spans="2:83" ht="14.25" x14ac:dyDescent="0.2">
      <c r="B187" s="79"/>
      <c r="C187" s="26"/>
      <c r="D187" s="26"/>
      <c r="E187" s="101"/>
      <c r="F187" s="295"/>
      <c r="G187" s="296"/>
      <c r="H187" s="239">
        <f t="shared" si="47"/>
        <v>10</v>
      </c>
      <c r="I187" s="127">
        <f t="shared" si="47"/>
        <v>175</v>
      </c>
    </row>
    <row r="188" spans="2:83" ht="14.25" x14ac:dyDescent="0.2">
      <c r="B188" s="20" t="str">
        <f>+B133</f>
        <v xml:space="preserve">Boone, Campbell and Kenton County Fiscal Court Funds </v>
      </c>
      <c r="C188" s="28">
        <f>C222+C225+C228</f>
        <v>0</v>
      </c>
      <c r="D188" s="28">
        <f>D222+D225+D228</f>
        <v>0</v>
      </c>
      <c r="E188" s="28">
        <f>E222+E225+E228</f>
        <v>0</v>
      </c>
      <c r="F188" s="295"/>
      <c r="G188" s="296"/>
      <c r="H188" s="239">
        <f t="shared" si="47"/>
        <v>11</v>
      </c>
      <c r="I188" s="127">
        <f t="shared" si="47"/>
        <v>176</v>
      </c>
    </row>
    <row r="189" spans="2:83" ht="14.25" x14ac:dyDescent="0.2">
      <c r="B189" s="20" t="str">
        <f>+B134</f>
        <v>Total Revenues (excluding County MH/ID/AG funding)</v>
      </c>
      <c r="C189" s="51">
        <f>SUM(C181:C187)</f>
        <v>0</v>
      </c>
      <c r="D189" s="36">
        <f>SUM(D181:D187)</f>
        <v>0</v>
      </c>
      <c r="E189" s="29">
        <f>SUM(E181:E187)</f>
        <v>0</v>
      </c>
      <c r="F189" s="295"/>
      <c r="G189" s="296"/>
      <c r="H189" s="239">
        <f t="shared" si="47"/>
        <v>12</v>
      </c>
      <c r="I189" s="127">
        <f t="shared" si="47"/>
        <v>177</v>
      </c>
    </row>
    <row r="190" spans="2:83" ht="14.25" x14ac:dyDescent="0.2">
      <c r="B190" s="55" t="str">
        <f>+B136</f>
        <v>Program Expenses</v>
      </c>
      <c r="C190" s="240">
        <f>+$C$125</f>
        <v>25</v>
      </c>
      <c r="D190" s="240">
        <f>+$D$125</f>
        <v>26</v>
      </c>
      <c r="E190" s="240">
        <f>+E180</f>
        <v>27</v>
      </c>
      <c r="F190" s="297" t="s">
        <v>124</v>
      </c>
      <c r="G190" s="298"/>
      <c r="H190" s="239">
        <f t="shared" si="47"/>
        <v>13</v>
      </c>
      <c r="I190" s="127">
        <f t="shared" si="47"/>
        <v>178</v>
      </c>
    </row>
    <row r="191" spans="2:83" ht="14.25" x14ac:dyDescent="0.2">
      <c r="B191" s="20" t="str">
        <f t="shared" ref="B191:B202" si="48">+B136</f>
        <v>Program Expenses</v>
      </c>
      <c r="C191" s="26"/>
      <c r="D191" s="26"/>
      <c r="E191" s="99"/>
      <c r="F191" s="345"/>
      <c r="G191" s="346"/>
      <c r="H191" s="239">
        <f t="shared" si="47"/>
        <v>14</v>
      </c>
      <c r="I191" s="127">
        <f t="shared" si="47"/>
        <v>179</v>
      </c>
    </row>
    <row r="192" spans="2:83" ht="14.25" x14ac:dyDescent="0.2">
      <c r="B192" s="20" t="str">
        <f t="shared" si="48"/>
        <v>Program Management Cost</v>
      </c>
      <c r="C192" s="26"/>
      <c r="D192" s="26"/>
      <c r="E192" s="99"/>
      <c r="F192" s="345"/>
      <c r="G192" s="346"/>
      <c r="H192" s="239">
        <f t="shared" si="47"/>
        <v>15</v>
      </c>
      <c r="I192" s="127">
        <f t="shared" si="47"/>
        <v>180</v>
      </c>
    </row>
    <row r="193" spans="2:9" ht="14.25" x14ac:dyDescent="0.2">
      <c r="B193" s="20" t="str">
        <f t="shared" si="48"/>
        <v>Program Development (Fund Raising Cost)</v>
      </c>
      <c r="C193" s="26"/>
      <c r="D193" s="26"/>
      <c r="E193" s="99"/>
      <c r="F193" s="345"/>
      <c r="G193" s="346"/>
      <c r="H193" s="239">
        <f t="shared" si="47"/>
        <v>16</v>
      </c>
      <c r="I193" s="127">
        <f t="shared" si="47"/>
        <v>181</v>
      </c>
    </row>
    <row r="194" spans="2:9" ht="14.25" x14ac:dyDescent="0.2">
      <c r="B194" s="20" t="str">
        <f t="shared" si="48"/>
        <v>Total Expenses</v>
      </c>
      <c r="C194" s="36">
        <f>SUM(C191:C193)</f>
        <v>0</v>
      </c>
      <c r="D194" s="36">
        <f>SUM(D191:D193)</f>
        <v>0</v>
      </c>
      <c r="E194" s="36">
        <f>SUM(E191:E193)</f>
        <v>0</v>
      </c>
      <c r="F194" s="345"/>
      <c r="G194" s="346"/>
      <c r="H194" s="239">
        <f t="shared" si="47"/>
        <v>17</v>
      </c>
      <c r="I194" s="127">
        <f t="shared" si="47"/>
        <v>182</v>
      </c>
    </row>
    <row r="195" spans="2:9" ht="15" customHeight="1" x14ac:dyDescent="0.2">
      <c r="B195" s="55" t="str">
        <f t="shared" si="48"/>
        <v>Fiscal Year Summary</v>
      </c>
      <c r="C195" s="240">
        <f>+$C$125</f>
        <v>25</v>
      </c>
      <c r="D195" s="240">
        <f>+$D$125</f>
        <v>26</v>
      </c>
      <c r="E195" s="240">
        <f>+E190</f>
        <v>27</v>
      </c>
      <c r="F195" s="345"/>
      <c r="G195" s="346"/>
      <c r="H195" s="239">
        <f t="shared" si="47"/>
        <v>18</v>
      </c>
      <c r="I195" s="127">
        <f t="shared" si="47"/>
        <v>183</v>
      </c>
    </row>
    <row r="196" spans="2:9" ht="14.25" x14ac:dyDescent="0.2">
      <c r="B196" s="20" t="str">
        <f t="shared" si="48"/>
        <v>Total Revenues (excluding County MH/ID/AG funding)</v>
      </c>
      <c r="C196" s="36">
        <f>+C189</f>
        <v>0</v>
      </c>
      <c r="D196" s="36">
        <f>+D189</f>
        <v>0</v>
      </c>
      <c r="E196" s="29">
        <f>+E189</f>
        <v>0</v>
      </c>
      <c r="F196" s="345"/>
      <c r="G196" s="346"/>
      <c r="H196" s="239">
        <f t="shared" si="47"/>
        <v>19</v>
      </c>
      <c r="I196" s="127">
        <f t="shared" si="47"/>
        <v>184</v>
      </c>
    </row>
    <row r="197" spans="2:9" ht="15" customHeight="1" x14ac:dyDescent="0.2">
      <c r="B197" s="20" t="str">
        <f t="shared" si="48"/>
        <v>Total Expenses</v>
      </c>
      <c r="C197" s="36">
        <f>+C194</f>
        <v>0</v>
      </c>
      <c r="D197" s="36">
        <f>+D194</f>
        <v>0</v>
      </c>
      <c r="E197" s="29">
        <f>+E194</f>
        <v>0</v>
      </c>
      <c r="F197" s="345"/>
      <c r="G197" s="346"/>
      <c r="H197" s="239">
        <f t="shared" si="47"/>
        <v>20</v>
      </c>
      <c r="I197" s="127">
        <f t="shared" si="47"/>
        <v>185</v>
      </c>
    </row>
    <row r="198" spans="2:9" ht="14.25" x14ac:dyDescent="0.2">
      <c r="B198" s="20" t="str">
        <f t="shared" si="48"/>
        <v>Net Gain or (Loss)</v>
      </c>
      <c r="C198" s="36">
        <f>+C189-C197</f>
        <v>0</v>
      </c>
      <c r="D198" s="36">
        <f>+D189-D197</f>
        <v>0</v>
      </c>
      <c r="E198" s="36">
        <f>+E189-E197</f>
        <v>0</v>
      </c>
      <c r="F198" s="345"/>
      <c r="G198" s="346"/>
      <c r="H198" s="239">
        <f t="shared" si="47"/>
        <v>21</v>
      </c>
      <c r="I198" s="127">
        <f t="shared" si="47"/>
        <v>186</v>
      </c>
    </row>
    <row r="199" spans="2:9" ht="14.25" x14ac:dyDescent="0.2">
      <c r="B199" s="20" t="str">
        <f t="shared" si="48"/>
        <v>Total Program Units Actual (C)/Projected (D, E)</v>
      </c>
      <c r="C199" s="35"/>
      <c r="D199" s="35"/>
      <c r="E199" s="35"/>
      <c r="F199" s="345"/>
      <c r="G199" s="346"/>
      <c r="H199" s="239">
        <f t="shared" si="47"/>
        <v>22</v>
      </c>
      <c r="I199" s="127">
        <f t="shared" si="47"/>
        <v>187</v>
      </c>
    </row>
    <row r="200" spans="2:9" ht="14.25" x14ac:dyDescent="0.2">
      <c r="B200" s="20" t="str">
        <f t="shared" si="48"/>
        <v>Agency Unit Cost</v>
      </c>
      <c r="C200" s="36">
        <f>IF(+C199=0,0,IF(+C198&gt;0,C197/C199,+C197/C199))</f>
        <v>0</v>
      </c>
      <c r="D200" s="36">
        <f>IF(+D199=0,0,IF(+D198&gt;0,D197/D199,+D197/D199))</f>
        <v>0</v>
      </c>
      <c r="E200" s="36">
        <f>IF(+E199=0,0,IF(+E198&gt;0,E197/E199,+E197/E199))</f>
        <v>0</v>
      </c>
      <c r="F200" s="345"/>
      <c r="G200" s="346"/>
      <c r="H200" s="239">
        <f t="shared" si="47"/>
        <v>23</v>
      </c>
      <c r="I200" s="127">
        <f t="shared" si="47"/>
        <v>188</v>
      </c>
    </row>
    <row r="201" spans="2:9" ht="14.25" x14ac:dyDescent="0.2">
      <c r="B201" s="20" t="str">
        <f t="shared" si="48"/>
        <v>County Unit Cost = Net Gain or Loss/Total Program Units</v>
      </c>
      <c r="C201" s="36">
        <f>IF(+C199=0,0,IF(+C198&gt;0,0,-C198/C199))</f>
        <v>0</v>
      </c>
      <c r="D201" s="36">
        <f>IF(+D199=0,0,IF(+D198&gt;0,0,-D198/D199))</f>
        <v>0</v>
      </c>
      <c r="E201" s="36">
        <f>IF(+E199=0,0,IF(+E198&gt;0,0,-E198/E199))</f>
        <v>0</v>
      </c>
      <c r="F201" s="345"/>
      <c r="G201" s="346"/>
      <c r="H201" s="239">
        <f t="shared" si="47"/>
        <v>24</v>
      </c>
      <c r="I201" s="127">
        <f t="shared" si="47"/>
        <v>189</v>
      </c>
    </row>
    <row r="202" spans="2:9" ht="14.25" x14ac:dyDescent="0.2">
      <c r="B202" s="55" t="str">
        <f t="shared" si="48"/>
        <v>General Program Information</v>
      </c>
      <c r="C202" s="241"/>
      <c r="D202" s="241"/>
      <c r="E202" s="241"/>
      <c r="F202" s="345"/>
      <c r="G202" s="346"/>
      <c r="H202" s="239">
        <f t="shared" si="47"/>
        <v>25</v>
      </c>
      <c r="I202" s="127">
        <f t="shared" si="47"/>
        <v>190</v>
      </c>
    </row>
    <row r="203" spans="2:9" ht="14.25" customHeight="1" x14ac:dyDescent="0.2">
      <c r="B203" s="20" t="str">
        <f t="shared" ref="B203:B209" si="49">B148</f>
        <v>Years providing this program/service:</v>
      </c>
      <c r="C203" s="355"/>
      <c r="D203" s="356"/>
      <c r="E203" s="357"/>
      <c r="F203" s="345"/>
      <c r="G203" s="346"/>
      <c r="H203" s="239">
        <f t="shared" si="47"/>
        <v>26</v>
      </c>
      <c r="I203" s="127">
        <f t="shared" si="47"/>
        <v>191</v>
      </c>
    </row>
    <row r="204" spans="2:9" ht="14.25" x14ac:dyDescent="0.2">
      <c r="B204" s="20" t="str">
        <f t="shared" si="49"/>
        <v>Target client(s):</v>
      </c>
      <c r="C204" s="303" t="s">
        <v>24</v>
      </c>
      <c r="D204" s="304"/>
      <c r="E204" s="305"/>
      <c r="F204" s="266" t="s">
        <v>133</v>
      </c>
      <c r="G204" s="273"/>
      <c r="H204" s="239">
        <f t="shared" si="47"/>
        <v>27</v>
      </c>
      <c r="I204" s="127">
        <f t="shared" si="47"/>
        <v>192</v>
      </c>
    </row>
    <row r="205" spans="2:9" ht="14.25" x14ac:dyDescent="0.2">
      <c r="B205" s="20" t="str">
        <f t="shared" si="49"/>
        <v>Unit of service defined (per hour, day, meal, etc.):</v>
      </c>
      <c r="C205" s="303" t="s">
        <v>24</v>
      </c>
      <c r="D205" s="304"/>
      <c r="E205" s="305"/>
      <c r="F205" s="266" t="s">
        <v>135</v>
      </c>
      <c r="G205" s="270"/>
      <c r="H205" s="239">
        <f t="shared" si="47"/>
        <v>28</v>
      </c>
      <c r="I205" s="127">
        <f t="shared" si="47"/>
        <v>193</v>
      </c>
    </row>
    <row r="206" spans="2:9" ht="14.25" x14ac:dyDescent="0.2">
      <c r="B206" s="104" t="str">
        <f t="shared" si="49"/>
        <v>Funding Source MH/ID/AG</v>
      </c>
      <c r="C206" s="303" t="s">
        <v>24</v>
      </c>
      <c r="D206" s="304"/>
      <c r="E206" s="305"/>
      <c r="F206" s="267" t="s">
        <v>137</v>
      </c>
      <c r="G206" s="270"/>
      <c r="H206" s="239">
        <f>+H205+1</f>
        <v>29</v>
      </c>
      <c r="I206" s="127">
        <f t="shared" ref="I206:I269" si="50">+I205+1</f>
        <v>194</v>
      </c>
    </row>
    <row r="207" spans="2:9" ht="14.25" x14ac:dyDescent="0.2">
      <c r="B207" s="20" t="str">
        <f t="shared" si="49"/>
        <v>Service Format: In-person, Virtual, or Both</v>
      </c>
      <c r="C207" s="301" t="s">
        <v>24</v>
      </c>
      <c r="D207" s="301"/>
      <c r="E207" s="301"/>
      <c r="F207" s="291" t="s">
        <v>139</v>
      </c>
      <c r="G207" s="408"/>
      <c r="H207" s="239"/>
      <c r="I207" s="127">
        <f t="shared" si="50"/>
        <v>195</v>
      </c>
    </row>
    <row r="208" spans="2:9" ht="14.25" x14ac:dyDescent="0.2">
      <c r="B208" s="20" t="str">
        <f t="shared" si="49"/>
        <v>Service Format: Individual, Group, or Both</v>
      </c>
      <c r="C208" s="301" t="s">
        <v>24</v>
      </c>
      <c r="D208" s="301"/>
      <c r="E208" s="301"/>
      <c r="F208" s="292"/>
      <c r="G208" s="408"/>
      <c r="H208" s="239"/>
      <c r="I208" s="127">
        <f t="shared" si="50"/>
        <v>196</v>
      </c>
    </row>
    <row r="209" spans="2:9" ht="14.25" customHeight="1" x14ac:dyDescent="0.2">
      <c r="B209" s="258" t="str">
        <f t="shared" si="49"/>
        <v>Service Format: Site-based, Home-based, Community-based</v>
      </c>
      <c r="C209" s="301" t="s">
        <v>24</v>
      </c>
      <c r="D209" s="301"/>
      <c r="E209" s="301"/>
      <c r="F209" s="293"/>
      <c r="G209" s="408"/>
      <c r="H209" s="239"/>
      <c r="I209" s="127">
        <f t="shared" si="50"/>
        <v>197</v>
      </c>
    </row>
    <row r="210" spans="2:9" ht="14.25" x14ac:dyDescent="0.2">
      <c r="B210" s="280" t="s">
        <v>142</v>
      </c>
      <c r="C210" s="349"/>
      <c r="D210" s="350"/>
      <c r="E210" s="351"/>
      <c r="F210" s="291" t="s">
        <v>143</v>
      </c>
      <c r="G210" s="344"/>
      <c r="H210" s="239"/>
      <c r="I210" s="127">
        <f t="shared" si="50"/>
        <v>198</v>
      </c>
    </row>
    <row r="211" spans="2:9" ht="14.45" customHeight="1" x14ac:dyDescent="0.2">
      <c r="B211" s="281"/>
      <c r="C211" s="352"/>
      <c r="D211" s="353"/>
      <c r="E211" s="354"/>
      <c r="F211" s="293"/>
      <c r="G211" s="344"/>
      <c r="H211" s="239">
        <f>+H206+1</f>
        <v>30</v>
      </c>
      <c r="I211" s="127">
        <f t="shared" si="50"/>
        <v>199</v>
      </c>
    </row>
    <row r="212" spans="2:9" ht="14.25" x14ac:dyDescent="0.2">
      <c r="B212" s="55" t="str">
        <f t="shared" ref="B212:B232" si="51">+B157</f>
        <v>Unduplicated Clients</v>
      </c>
      <c r="C212" s="240">
        <f>+C218</f>
        <v>25</v>
      </c>
      <c r="D212" s="240">
        <f>+D218</f>
        <v>26</v>
      </c>
      <c r="E212" s="240">
        <f>+E218</f>
        <v>27</v>
      </c>
      <c r="F212" s="240" t="str">
        <f>F157</f>
        <v>List 3 SMART goals for the program.</v>
      </c>
      <c r="G212" s="240" t="str">
        <f>G157</f>
        <v>How will you measure each SMART goal?</v>
      </c>
      <c r="H212" s="239">
        <f t="shared" ref="H212:H232" si="52">+H211+1</f>
        <v>31</v>
      </c>
      <c r="I212" s="127">
        <f t="shared" si="50"/>
        <v>200</v>
      </c>
    </row>
    <row r="213" spans="2:9" ht="14.25" x14ac:dyDescent="0.2">
      <c r="B213" s="20" t="str">
        <f t="shared" si="51"/>
        <v>Boone County</v>
      </c>
      <c r="C213" s="39"/>
      <c r="D213" s="39"/>
      <c r="E213" s="39"/>
      <c r="F213" s="251" t="str">
        <f>F158</f>
        <v>SMART Goal 1</v>
      </c>
      <c r="G213" s="251" t="str">
        <f>G158</f>
        <v>Measurement for SMART Goal 1</v>
      </c>
      <c r="H213" s="239">
        <f t="shared" si="52"/>
        <v>32</v>
      </c>
      <c r="I213" s="127">
        <f t="shared" si="50"/>
        <v>201</v>
      </c>
    </row>
    <row r="214" spans="2:9" ht="14.25" x14ac:dyDescent="0.2">
      <c r="B214" s="20" t="str">
        <f t="shared" si="51"/>
        <v>Campbell County</v>
      </c>
      <c r="C214" s="39"/>
      <c r="D214" s="39"/>
      <c r="E214" s="39"/>
      <c r="F214" s="318"/>
      <c r="G214" s="318"/>
      <c r="H214" s="239">
        <f t="shared" si="52"/>
        <v>33</v>
      </c>
      <c r="I214" s="127">
        <f t="shared" si="50"/>
        <v>202</v>
      </c>
    </row>
    <row r="215" spans="2:9" ht="14.25" x14ac:dyDescent="0.2">
      <c r="B215" s="20" t="str">
        <f t="shared" si="51"/>
        <v>Kenton County</v>
      </c>
      <c r="C215" s="39"/>
      <c r="D215" s="39"/>
      <c r="E215" s="39"/>
      <c r="F215" s="319"/>
      <c r="G215" s="319"/>
      <c r="H215" s="239">
        <f t="shared" si="52"/>
        <v>34</v>
      </c>
      <c r="I215" s="127">
        <f t="shared" si="50"/>
        <v>203</v>
      </c>
    </row>
    <row r="216" spans="2:9" ht="14.25" x14ac:dyDescent="0.2">
      <c r="B216" s="20" t="str">
        <f t="shared" si="51"/>
        <v>Other County(ies)</v>
      </c>
      <c r="C216" s="39"/>
      <c r="D216" s="39"/>
      <c r="E216" s="39"/>
      <c r="F216" s="319"/>
      <c r="G216" s="319"/>
      <c r="H216" s="239">
        <f t="shared" si="52"/>
        <v>35</v>
      </c>
      <c r="I216" s="127">
        <f t="shared" si="50"/>
        <v>204</v>
      </c>
    </row>
    <row r="217" spans="2:9" ht="14.25" x14ac:dyDescent="0.2">
      <c r="B217" s="20" t="str">
        <f t="shared" si="51"/>
        <v>Total</v>
      </c>
      <c r="C217" s="40">
        <f>SUM(C213:C216)</f>
        <v>0</v>
      </c>
      <c r="D217" s="40">
        <f>SUM(D213:D216)</f>
        <v>0</v>
      </c>
      <c r="E217" s="40">
        <f>SUM(E213:E216)</f>
        <v>0</v>
      </c>
      <c r="F217" s="319"/>
      <c r="G217" s="319"/>
      <c r="H217" s="239">
        <f t="shared" si="52"/>
        <v>36</v>
      </c>
      <c r="I217" s="127">
        <f t="shared" si="50"/>
        <v>205</v>
      </c>
    </row>
    <row r="218" spans="2:9" ht="14.25" x14ac:dyDescent="0.2">
      <c r="B218" s="55" t="str">
        <f t="shared" si="51"/>
        <v>Requested Allocation Summary</v>
      </c>
      <c r="C218" s="240">
        <f>+C180</f>
        <v>25</v>
      </c>
      <c r="D218" s="240">
        <f>+D163</f>
        <v>26</v>
      </c>
      <c r="E218" s="240">
        <f>+E180</f>
        <v>27</v>
      </c>
      <c r="F218" s="319"/>
      <c r="G218" s="319"/>
      <c r="H218" s="239">
        <f t="shared" si="52"/>
        <v>37</v>
      </c>
      <c r="I218" s="127">
        <f t="shared" si="50"/>
        <v>206</v>
      </c>
    </row>
    <row r="219" spans="2:9" ht="14.25" x14ac:dyDescent="0.2">
      <c r="B219" s="20" t="str">
        <f t="shared" si="51"/>
        <v>County Unit Cost (Previous &amp; Current)</v>
      </c>
      <c r="C219" s="263"/>
      <c r="D219" s="263"/>
      <c r="E219" s="260">
        <f>ROUND(E201,2)</f>
        <v>0</v>
      </c>
      <c r="F219" s="320"/>
      <c r="G219" s="320"/>
      <c r="H219" s="239">
        <f t="shared" si="52"/>
        <v>38</v>
      </c>
      <c r="I219" s="127">
        <f t="shared" si="50"/>
        <v>207</v>
      </c>
    </row>
    <row r="220" spans="2:9" ht="14.25" x14ac:dyDescent="0.2">
      <c r="B220" s="55" t="str">
        <f t="shared" si="51"/>
        <v xml:space="preserve"> Boone County</v>
      </c>
      <c r="C220" s="240" t="s">
        <v>117</v>
      </c>
      <c r="D220" s="240" t="s">
        <v>117</v>
      </c>
      <c r="E220" s="240" t="s">
        <v>117</v>
      </c>
      <c r="F220" s="251" t="str">
        <f>F165</f>
        <v>SMART Goal 2</v>
      </c>
      <c r="G220" s="251" t="str">
        <f>G165</f>
        <v>Measurement for SMART Goal 2</v>
      </c>
      <c r="H220" s="239">
        <f t="shared" si="52"/>
        <v>39</v>
      </c>
      <c r="I220" s="127">
        <f t="shared" si="50"/>
        <v>208</v>
      </c>
    </row>
    <row r="221" spans="2:9" ht="14.25" x14ac:dyDescent="0.2">
      <c r="B221" s="20" t="str">
        <f t="shared" si="51"/>
        <v>Actual Units Provided (C), Estimated Units (D, E)</v>
      </c>
      <c r="C221" s="39"/>
      <c r="D221" s="39"/>
      <c r="E221" s="96"/>
      <c r="F221" s="318"/>
      <c r="G221" s="318"/>
      <c r="H221" s="239">
        <f t="shared" si="52"/>
        <v>40</v>
      </c>
      <c r="I221" s="127">
        <f t="shared" si="50"/>
        <v>209</v>
      </c>
    </row>
    <row r="222" spans="2:9" ht="14.25" x14ac:dyDescent="0.2">
      <c r="B222" s="20" t="str">
        <f t="shared" si="51"/>
        <v>Total Boone County Dollars</v>
      </c>
      <c r="C222" s="262"/>
      <c r="D222" s="262"/>
      <c r="E222" s="260">
        <f>IF(E219="","",+Application!E221*E219)</f>
        <v>0</v>
      </c>
      <c r="F222" s="319"/>
      <c r="G222" s="319"/>
      <c r="H222" s="239">
        <f t="shared" si="52"/>
        <v>41</v>
      </c>
      <c r="I222" s="127">
        <f t="shared" si="50"/>
        <v>210</v>
      </c>
    </row>
    <row r="223" spans="2:9" ht="14.25" x14ac:dyDescent="0.2">
      <c r="B223" s="55" t="str">
        <f t="shared" si="51"/>
        <v xml:space="preserve"> Campbell County</v>
      </c>
      <c r="C223" s="240" t="s">
        <v>119</v>
      </c>
      <c r="D223" s="240" t="s">
        <v>119</v>
      </c>
      <c r="E223" s="240" t="s">
        <v>119</v>
      </c>
      <c r="F223" s="319"/>
      <c r="G223" s="319"/>
      <c r="H223" s="239">
        <f t="shared" si="52"/>
        <v>42</v>
      </c>
      <c r="I223" s="127">
        <f t="shared" si="50"/>
        <v>211</v>
      </c>
    </row>
    <row r="224" spans="2:9" ht="14.25" x14ac:dyDescent="0.2">
      <c r="B224" s="20" t="str">
        <f t="shared" si="51"/>
        <v>Actual Units Provided (C), Estimated Units (D, E)</v>
      </c>
      <c r="C224" s="39"/>
      <c r="D224" s="39"/>
      <c r="E224" s="97"/>
      <c r="F224" s="319"/>
      <c r="G224" s="319"/>
      <c r="H224" s="239">
        <f t="shared" si="52"/>
        <v>43</v>
      </c>
      <c r="I224" s="127">
        <f t="shared" si="50"/>
        <v>212</v>
      </c>
    </row>
    <row r="225" spans="2:83" ht="14.25" x14ac:dyDescent="0.2">
      <c r="B225" s="20" t="str">
        <f t="shared" si="51"/>
        <v>Total Campbell County Dollars</v>
      </c>
      <c r="C225" s="262"/>
      <c r="D225" s="262"/>
      <c r="E225" s="260">
        <f>IF(E219="","",+Application!E224*E219)</f>
        <v>0</v>
      </c>
      <c r="F225" s="320"/>
      <c r="G225" s="320"/>
      <c r="H225" s="239">
        <f t="shared" si="52"/>
        <v>44</v>
      </c>
      <c r="I225" s="127">
        <f t="shared" si="50"/>
        <v>213</v>
      </c>
    </row>
    <row r="226" spans="2:83" ht="14.25" x14ac:dyDescent="0.2">
      <c r="B226" s="55" t="str">
        <f t="shared" si="51"/>
        <v xml:space="preserve"> Kenton County</v>
      </c>
      <c r="C226" s="240" t="s">
        <v>120</v>
      </c>
      <c r="D226" s="240" t="s">
        <v>120</v>
      </c>
      <c r="E226" s="240" t="s">
        <v>120</v>
      </c>
      <c r="F226" s="251" t="str">
        <f>F171</f>
        <v>SMART Goal 3</v>
      </c>
      <c r="G226" s="251" t="str">
        <f>G171</f>
        <v>Measurement for SMART Goal 3</v>
      </c>
      <c r="H226" s="239">
        <f t="shared" si="52"/>
        <v>45</v>
      </c>
      <c r="I226" s="127">
        <f t="shared" si="50"/>
        <v>214</v>
      </c>
    </row>
    <row r="227" spans="2:83" ht="14.25" x14ac:dyDescent="0.2">
      <c r="B227" s="20" t="str">
        <f t="shared" si="51"/>
        <v>Actual Units Provided (C), Estimated Units (D, E)</v>
      </c>
      <c r="C227" s="39"/>
      <c r="D227" s="39"/>
      <c r="E227" s="96"/>
      <c r="F227" s="318"/>
      <c r="G227" s="318"/>
      <c r="H227" s="239">
        <f t="shared" si="52"/>
        <v>46</v>
      </c>
      <c r="I227" s="127">
        <f t="shared" si="50"/>
        <v>215</v>
      </c>
    </row>
    <row r="228" spans="2:83" ht="14.25" x14ac:dyDescent="0.2">
      <c r="B228" s="20" t="str">
        <f t="shared" si="51"/>
        <v>Total Kenton County Dollars</v>
      </c>
      <c r="C228" s="262"/>
      <c r="D228" s="262"/>
      <c r="E228" s="260">
        <f>IF(E219="","",+Application!E227*E219)</f>
        <v>0</v>
      </c>
      <c r="F228" s="319"/>
      <c r="G228" s="319"/>
      <c r="H228" s="239">
        <f t="shared" si="52"/>
        <v>47</v>
      </c>
      <c r="I228" s="127">
        <f t="shared" si="50"/>
        <v>216</v>
      </c>
    </row>
    <row r="229" spans="2:83" ht="14.25" x14ac:dyDescent="0.2">
      <c r="B229" s="55" t="str">
        <f t="shared" si="51"/>
        <v xml:space="preserve"> All Other Counties</v>
      </c>
      <c r="C229" s="240" t="s">
        <v>167</v>
      </c>
      <c r="D229" s="240" t="s">
        <v>167</v>
      </c>
      <c r="E229" s="240" t="s">
        <v>167</v>
      </c>
      <c r="F229" s="319"/>
      <c r="G229" s="319"/>
      <c r="H229" s="239">
        <f t="shared" si="52"/>
        <v>48</v>
      </c>
      <c r="I229" s="127">
        <f t="shared" si="50"/>
        <v>217</v>
      </c>
    </row>
    <row r="230" spans="2:83" ht="14.25" x14ac:dyDescent="0.2">
      <c r="B230" s="20" t="str">
        <f t="shared" si="51"/>
        <v>Actual Units Provided (C), Estimated Units (D, E)</v>
      </c>
      <c r="C230" s="43"/>
      <c r="D230" s="43"/>
      <c r="E230" s="98"/>
      <c r="F230" s="319"/>
      <c r="G230" s="319"/>
      <c r="H230" s="239">
        <f t="shared" si="52"/>
        <v>49</v>
      </c>
      <c r="I230" s="127">
        <f t="shared" si="50"/>
        <v>218</v>
      </c>
    </row>
    <row r="231" spans="2:83" ht="14.25" x14ac:dyDescent="0.2">
      <c r="B231" s="20" t="str">
        <f t="shared" si="51"/>
        <v>Total Units under "Requested Allocation Summary"</v>
      </c>
      <c r="C231" s="44">
        <f>+C230+C227+C224+C221</f>
        <v>0</v>
      </c>
      <c r="D231" s="44">
        <f>+D230+D227+D224+D221</f>
        <v>0</v>
      </c>
      <c r="E231" s="44">
        <f>+E230+E227+E224+E221</f>
        <v>0</v>
      </c>
      <c r="F231" s="319"/>
      <c r="G231" s="319"/>
      <c r="H231" s="239">
        <f t="shared" si="52"/>
        <v>50</v>
      </c>
      <c r="I231" s="127">
        <f t="shared" si="50"/>
        <v>219</v>
      </c>
    </row>
    <row r="232" spans="2:83" ht="14.25" x14ac:dyDescent="0.2">
      <c r="B232" s="104" t="str">
        <f t="shared" si="51"/>
        <v>Reconciliation of total program units (MUST equal zero)</v>
      </c>
      <c r="C232" s="242">
        <f>+C199-C231</f>
        <v>0</v>
      </c>
      <c r="D232" s="242">
        <f>+D199-D231</f>
        <v>0</v>
      </c>
      <c r="E232" s="242">
        <f>+E199-E231</f>
        <v>0</v>
      </c>
      <c r="F232" s="320"/>
      <c r="G232" s="320"/>
      <c r="H232" s="239">
        <f t="shared" si="52"/>
        <v>51</v>
      </c>
      <c r="I232" s="127">
        <f t="shared" si="50"/>
        <v>220</v>
      </c>
    </row>
    <row r="233" spans="2:83" ht="33" customHeight="1" x14ac:dyDescent="0.2">
      <c r="B233" s="358" t="str">
        <f>(+$B$13&amp;" - "&amp;+B234)</f>
        <v>0 -  Program #4</v>
      </c>
      <c r="C233" s="358"/>
      <c r="D233" s="358"/>
      <c r="E233" s="358"/>
      <c r="F233" s="332" t="str">
        <f>+B233</f>
        <v>0 -  Program #4</v>
      </c>
      <c r="G233" s="333"/>
      <c r="H233" s="93">
        <v>1</v>
      </c>
      <c r="I233" s="127">
        <f t="shared" si="50"/>
        <v>221</v>
      </c>
    </row>
    <row r="234" spans="2:83" ht="15" customHeight="1" x14ac:dyDescent="0.2">
      <c r="B234" s="23" t="str">
        <f>+Application!B8</f>
        <v xml:space="preserve"> Program #4</v>
      </c>
      <c r="C234" s="23" t="s">
        <v>113</v>
      </c>
      <c r="D234" s="23" t="s">
        <v>114</v>
      </c>
      <c r="E234" s="23" t="s">
        <v>168</v>
      </c>
      <c r="F234" s="334" t="s">
        <v>116</v>
      </c>
      <c r="G234" s="335"/>
      <c r="H234" s="93">
        <f>H233+1</f>
        <v>2</v>
      </c>
      <c r="I234" s="127">
        <f t="shared" si="50"/>
        <v>222</v>
      </c>
    </row>
    <row r="235" spans="2:83" s="238" customFormat="1" ht="14.25" x14ac:dyDescent="0.15">
      <c r="B235" s="45" t="s">
        <v>118</v>
      </c>
      <c r="C235" s="46">
        <f>'Drop Down Menu Data'!$E$7</f>
        <v>25</v>
      </c>
      <c r="D235" s="46">
        <f>+'Drop Down Menu Data'!$D$7</f>
        <v>26</v>
      </c>
      <c r="E235" s="46">
        <f>+'Drop Down Menu Data'!$C$7</f>
        <v>27</v>
      </c>
      <c r="F235" s="336"/>
      <c r="G235" s="337"/>
      <c r="H235" s="93">
        <f t="shared" ref="H235:H287" si="53">H234+1</f>
        <v>3</v>
      </c>
      <c r="I235" s="127">
        <f t="shared" si="50"/>
        <v>223</v>
      </c>
      <c r="J235" s="236"/>
      <c r="K235" s="109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9"/>
      <c r="W235" s="109"/>
      <c r="X235" s="109"/>
      <c r="Y235" s="109"/>
      <c r="Z235" s="110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9"/>
      <c r="AK235" s="109"/>
      <c r="AL235" s="109"/>
      <c r="AM235" s="109"/>
      <c r="AN235" s="109"/>
      <c r="AO235" s="109"/>
      <c r="AP235" s="109"/>
      <c r="AQ235" s="109"/>
      <c r="AR235" s="109"/>
      <c r="AS235" s="109"/>
      <c r="AT235" s="109"/>
      <c r="AU235" s="109"/>
      <c r="AV235" s="109"/>
      <c r="AW235" s="109"/>
      <c r="AX235" s="109"/>
      <c r="AY235" s="109"/>
      <c r="AZ235" s="109"/>
      <c r="BA235" s="109"/>
      <c r="BB235" s="109"/>
      <c r="BC235" s="109"/>
      <c r="BD235" s="109"/>
      <c r="BE235" s="109"/>
      <c r="BF235" s="109"/>
      <c r="BG235" s="109"/>
      <c r="BH235" s="109"/>
      <c r="BI235" s="109"/>
      <c r="BJ235" s="109"/>
      <c r="BK235" s="109"/>
      <c r="BL235" s="236"/>
      <c r="BM235" s="236"/>
      <c r="BN235" s="236"/>
      <c r="BO235" s="236"/>
      <c r="BP235" s="236"/>
      <c r="BQ235" s="236"/>
      <c r="BR235" s="236"/>
      <c r="BS235" s="236"/>
      <c r="BT235" s="236"/>
      <c r="BU235" s="236"/>
      <c r="BV235" s="236"/>
      <c r="BW235" s="236"/>
      <c r="BX235" s="236"/>
      <c r="BY235" s="236"/>
      <c r="BZ235" s="236"/>
      <c r="CA235" s="236"/>
      <c r="CB235" s="236"/>
      <c r="CC235" s="236"/>
      <c r="CD235" s="236"/>
      <c r="CE235" s="237"/>
    </row>
    <row r="236" spans="2:83" ht="15" customHeight="1" x14ac:dyDescent="0.2">
      <c r="B236" s="24"/>
      <c r="C236" s="25"/>
      <c r="D236" s="25"/>
      <c r="E236" s="100"/>
      <c r="F236" s="295"/>
      <c r="G236" s="296"/>
      <c r="H236" s="93">
        <f t="shared" si="53"/>
        <v>4</v>
      </c>
      <c r="I236" s="127">
        <f t="shared" si="50"/>
        <v>224</v>
      </c>
    </row>
    <row r="237" spans="2:83" ht="14.25" x14ac:dyDescent="0.2">
      <c r="B237" s="79"/>
      <c r="C237" s="26"/>
      <c r="D237" s="26"/>
      <c r="E237" s="101"/>
      <c r="F237" s="295"/>
      <c r="G237" s="296"/>
      <c r="H237" s="93">
        <f t="shared" si="53"/>
        <v>5</v>
      </c>
      <c r="I237" s="127">
        <f t="shared" si="50"/>
        <v>225</v>
      </c>
    </row>
    <row r="238" spans="2:83" ht="14.25" x14ac:dyDescent="0.2">
      <c r="B238" s="79"/>
      <c r="C238" s="26"/>
      <c r="D238" s="26"/>
      <c r="E238" s="101"/>
      <c r="F238" s="295"/>
      <c r="G238" s="296"/>
      <c r="H238" s="93">
        <f t="shared" si="53"/>
        <v>6</v>
      </c>
      <c r="I238" s="127">
        <f t="shared" si="50"/>
        <v>226</v>
      </c>
    </row>
    <row r="239" spans="2:83" ht="14.25" x14ac:dyDescent="0.2">
      <c r="B239" s="79"/>
      <c r="C239" s="26"/>
      <c r="D239" s="26"/>
      <c r="E239" s="101"/>
      <c r="F239" s="295"/>
      <c r="G239" s="296"/>
      <c r="H239" s="93">
        <f t="shared" si="53"/>
        <v>7</v>
      </c>
      <c r="I239" s="127">
        <f t="shared" si="50"/>
        <v>227</v>
      </c>
    </row>
    <row r="240" spans="2:83" ht="14.25" x14ac:dyDescent="0.2">
      <c r="B240" s="79"/>
      <c r="C240" s="26"/>
      <c r="D240" s="26"/>
      <c r="E240" s="101"/>
      <c r="F240" s="295"/>
      <c r="G240" s="296"/>
      <c r="H240" s="93">
        <f t="shared" si="53"/>
        <v>8</v>
      </c>
      <c r="I240" s="127">
        <f t="shared" si="50"/>
        <v>228</v>
      </c>
    </row>
    <row r="241" spans="2:9" ht="14.25" x14ac:dyDescent="0.2">
      <c r="B241" s="79"/>
      <c r="C241" s="26"/>
      <c r="D241" s="26"/>
      <c r="E241" s="101"/>
      <c r="F241" s="295"/>
      <c r="G241" s="296"/>
      <c r="H241" s="93">
        <f t="shared" si="53"/>
        <v>9</v>
      </c>
      <c r="I241" s="127">
        <f t="shared" si="50"/>
        <v>229</v>
      </c>
    </row>
    <row r="242" spans="2:9" ht="14.25" x14ac:dyDescent="0.2">
      <c r="B242" s="79"/>
      <c r="C242" s="26"/>
      <c r="D242" s="26"/>
      <c r="E242" s="101"/>
      <c r="F242" s="295"/>
      <c r="G242" s="296"/>
      <c r="H242" s="93">
        <f t="shared" si="53"/>
        <v>10</v>
      </c>
      <c r="I242" s="127">
        <f t="shared" si="50"/>
        <v>230</v>
      </c>
    </row>
    <row r="243" spans="2:9" ht="14.25" x14ac:dyDescent="0.2">
      <c r="B243" s="20" t="str">
        <f>B188</f>
        <v xml:space="preserve">Boone, Campbell and Kenton County Fiscal Court Funds </v>
      </c>
      <c r="C243" s="28">
        <f>C277+C280+C283</f>
        <v>0</v>
      </c>
      <c r="D243" s="28">
        <f>D277+D280+D283</f>
        <v>0</v>
      </c>
      <c r="E243" s="28">
        <f>E277+E280+E283</f>
        <v>0</v>
      </c>
      <c r="F243" s="295"/>
      <c r="G243" s="296"/>
      <c r="H243" s="93">
        <f t="shared" si="53"/>
        <v>11</v>
      </c>
      <c r="I243" s="127">
        <f t="shared" si="50"/>
        <v>231</v>
      </c>
    </row>
    <row r="244" spans="2:9" ht="14.25" x14ac:dyDescent="0.2">
      <c r="B244" s="20" t="str">
        <f>B189</f>
        <v>Total Revenues (excluding County MH/ID/AG funding)</v>
      </c>
      <c r="C244" s="28">
        <f>SUM(C236:C242)</f>
        <v>0</v>
      </c>
      <c r="D244" s="29">
        <f>SUM(D236:D242)</f>
        <v>0</v>
      </c>
      <c r="E244" s="29">
        <f>SUM(E236:E242)</f>
        <v>0</v>
      </c>
      <c r="F244" s="295"/>
      <c r="G244" s="296"/>
      <c r="H244" s="93">
        <f t="shared" si="53"/>
        <v>12</v>
      </c>
      <c r="I244" s="127">
        <f t="shared" si="50"/>
        <v>232</v>
      </c>
    </row>
    <row r="245" spans="2:9" ht="14.25" x14ac:dyDescent="0.2">
      <c r="B245" s="30" t="s">
        <v>123</v>
      </c>
      <c r="C245" s="31">
        <f>+$C$70</f>
        <v>25</v>
      </c>
      <c r="D245" s="31">
        <f>+$D$70</f>
        <v>26</v>
      </c>
      <c r="E245" s="31">
        <f>+E235</f>
        <v>27</v>
      </c>
      <c r="F245" s="325" t="s">
        <v>124</v>
      </c>
      <c r="G245" s="326"/>
      <c r="H245" s="93">
        <f t="shared" si="53"/>
        <v>13</v>
      </c>
      <c r="I245" s="127">
        <f t="shared" si="50"/>
        <v>233</v>
      </c>
    </row>
    <row r="246" spans="2:9" ht="14.25" x14ac:dyDescent="0.2">
      <c r="B246" s="20" t="str">
        <f>B191</f>
        <v>Program Expenses</v>
      </c>
      <c r="C246" s="32"/>
      <c r="D246" s="32"/>
      <c r="E246" s="95"/>
      <c r="F246" s="295"/>
      <c r="G246" s="296"/>
      <c r="H246" s="93">
        <f t="shared" si="53"/>
        <v>14</v>
      </c>
      <c r="I246" s="127">
        <f t="shared" si="50"/>
        <v>234</v>
      </c>
    </row>
    <row r="247" spans="2:9" ht="14.25" x14ac:dyDescent="0.2">
      <c r="B247" s="20" t="str">
        <f>B192</f>
        <v>Program Management Cost</v>
      </c>
      <c r="C247" s="32"/>
      <c r="D247" s="32"/>
      <c r="E247" s="95"/>
      <c r="F247" s="295"/>
      <c r="G247" s="296"/>
      <c r="H247" s="93">
        <f t="shared" si="53"/>
        <v>15</v>
      </c>
      <c r="I247" s="127">
        <f t="shared" si="50"/>
        <v>235</v>
      </c>
    </row>
    <row r="248" spans="2:9" ht="14.25" x14ac:dyDescent="0.2">
      <c r="B248" s="20" t="str">
        <f>B193</f>
        <v>Program Development (Fund Raising Cost)</v>
      </c>
      <c r="C248" s="32"/>
      <c r="D248" s="32"/>
      <c r="E248" s="95"/>
      <c r="F248" s="295"/>
      <c r="G248" s="296"/>
      <c r="H248" s="93">
        <f t="shared" si="53"/>
        <v>16</v>
      </c>
      <c r="I248" s="127">
        <f t="shared" si="50"/>
        <v>236</v>
      </c>
    </row>
    <row r="249" spans="2:9" ht="14.25" x14ac:dyDescent="0.2">
      <c r="B249" s="27" t="str">
        <f>B194</f>
        <v>Total Expenses</v>
      </c>
      <c r="C249" s="33">
        <f>SUM(C246:C248)</f>
        <v>0</v>
      </c>
      <c r="D249" s="33">
        <f>SUM(D246:D248)</f>
        <v>0</v>
      </c>
      <c r="E249" s="33">
        <f>SUM(E246:E248)</f>
        <v>0</v>
      </c>
      <c r="F249" s="295"/>
      <c r="G249" s="296"/>
      <c r="H249" s="93">
        <f t="shared" si="53"/>
        <v>17</v>
      </c>
      <c r="I249" s="127">
        <f t="shared" si="50"/>
        <v>237</v>
      </c>
    </row>
    <row r="250" spans="2:9" ht="15" customHeight="1" x14ac:dyDescent="0.2">
      <c r="B250" s="30" t="s">
        <v>128</v>
      </c>
      <c r="C250" s="31">
        <f>+$C$70</f>
        <v>25</v>
      </c>
      <c r="D250" s="31">
        <f>+$D$70</f>
        <v>26</v>
      </c>
      <c r="E250" s="31">
        <f>+E245</f>
        <v>27</v>
      </c>
      <c r="F250" s="295"/>
      <c r="G250" s="296"/>
      <c r="H250" s="93">
        <f t="shared" si="53"/>
        <v>18</v>
      </c>
      <c r="I250" s="127">
        <f t="shared" si="50"/>
        <v>238</v>
      </c>
    </row>
    <row r="251" spans="2:9" ht="14.25" x14ac:dyDescent="0.2">
      <c r="B251" s="20" t="str">
        <f>B244</f>
        <v>Total Revenues (excluding County MH/ID/AG funding)</v>
      </c>
      <c r="C251" s="34">
        <f>+C244</f>
        <v>0</v>
      </c>
      <c r="D251" s="34">
        <f>+D244</f>
        <v>0</v>
      </c>
      <c r="E251" s="33">
        <f>+E244</f>
        <v>0</v>
      </c>
      <c r="F251" s="295"/>
      <c r="G251" s="296"/>
      <c r="H251" s="93">
        <f t="shared" si="53"/>
        <v>19</v>
      </c>
      <c r="I251" s="127">
        <f t="shared" si="50"/>
        <v>239</v>
      </c>
    </row>
    <row r="252" spans="2:9" ht="15" customHeight="1" x14ac:dyDescent="0.2">
      <c r="B252" s="20" t="s">
        <v>69</v>
      </c>
      <c r="C252" s="34">
        <f>+C249</f>
        <v>0</v>
      </c>
      <c r="D252" s="34">
        <f>+D249</f>
        <v>0</v>
      </c>
      <c r="E252" s="33">
        <f>+E249</f>
        <v>0</v>
      </c>
      <c r="F252" s="295"/>
      <c r="G252" s="296"/>
      <c r="H252" s="93">
        <f t="shared" si="53"/>
        <v>20</v>
      </c>
      <c r="I252" s="127">
        <f t="shared" si="50"/>
        <v>240</v>
      </c>
    </row>
    <row r="253" spans="2:9" ht="14.25" x14ac:dyDescent="0.2">
      <c r="B253" s="20" t="s">
        <v>70</v>
      </c>
      <c r="C253" s="34">
        <f>+C244-C252</f>
        <v>0</v>
      </c>
      <c r="D253" s="34">
        <f>+D244-D252</f>
        <v>0</v>
      </c>
      <c r="E253" s="33">
        <f>+E244-E252</f>
        <v>0</v>
      </c>
      <c r="F253" s="295"/>
      <c r="G253" s="296"/>
      <c r="H253" s="93">
        <f t="shared" si="53"/>
        <v>21</v>
      </c>
      <c r="I253" s="127">
        <f t="shared" si="50"/>
        <v>241</v>
      </c>
    </row>
    <row r="254" spans="2:9" ht="14.25" x14ac:dyDescent="0.2">
      <c r="B254" s="20" t="str">
        <f>B199</f>
        <v>Total Program Units Actual (C)/Projected (D, E)</v>
      </c>
      <c r="C254" s="35"/>
      <c r="D254" s="35"/>
      <c r="E254" s="35"/>
      <c r="F254" s="295"/>
      <c r="G254" s="296"/>
      <c r="H254" s="93">
        <f t="shared" si="53"/>
        <v>22</v>
      </c>
      <c r="I254" s="127">
        <f t="shared" si="50"/>
        <v>242</v>
      </c>
    </row>
    <row r="255" spans="2:9" ht="14.25" x14ac:dyDescent="0.2">
      <c r="B255" s="20" t="s">
        <v>72</v>
      </c>
      <c r="C255" s="36">
        <f>IF(+C254=0,0,IF(+C253&gt;0,C252/C254,+C252/C254))</f>
        <v>0</v>
      </c>
      <c r="D255" s="36">
        <f>IF(+D254=0,0,IF(+D253&gt;0,D252/D254,+D252/D254))</f>
        <v>0</v>
      </c>
      <c r="E255" s="36">
        <f>IF(+E254=0,0,IF(+E253&gt;0,E252/E254,+E252/E254))</f>
        <v>0</v>
      </c>
      <c r="F255" s="295"/>
      <c r="G255" s="296"/>
      <c r="H255" s="93">
        <f t="shared" si="53"/>
        <v>23</v>
      </c>
      <c r="I255" s="127">
        <f t="shared" si="50"/>
        <v>243</v>
      </c>
    </row>
    <row r="256" spans="2:9" ht="14.25" x14ac:dyDescent="0.2">
      <c r="B256" s="20" t="str">
        <f>B201</f>
        <v>County Unit Cost = Net Gain or Loss/Total Program Units</v>
      </c>
      <c r="C256" s="36">
        <f>IF(+C254=0,0,IF(+C253&gt;0,0,-C253/C254))</f>
        <v>0</v>
      </c>
      <c r="D256" s="36">
        <f>IF(+D254=0,0,IF(+D253&gt;0,0,-D253/D254))</f>
        <v>0</v>
      </c>
      <c r="E256" s="36">
        <f>IF(+E254=0,0,IF(+E253&gt;0,0,-E253/E254))</f>
        <v>0</v>
      </c>
      <c r="F256" s="295"/>
      <c r="G256" s="296"/>
      <c r="H256" s="93">
        <f t="shared" si="53"/>
        <v>24</v>
      </c>
      <c r="I256" s="127">
        <f t="shared" si="50"/>
        <v>244</v>
      </c>
    </row>
    <row r="257" spans="2:9" ht="14.25" x14ac:dyDescent="0.2">
      <c r="B257" s="30" t="s">
        <v>131</v>
      </c>
      <c r="C257" s="37"/>
      <c r="D257" s="37"/>
      <c r="E257" s="37"/>
      <c r="F257" s="295"/>
      <c r="G257" s="296"/>
      <c r="H257" s="93">
        <f t="shared" si="53"/>
        <v>25</v>
      </c>
      <c r="I257" s="127">
        <f t="shared" si="50"/>
        <v>245</v>
      </c>
    </row>
    <row r="258" spans="2:9" ht="14.25" customHeight="1" x14ac:dyDescent="0.2">
      <c r="B258" s="20" t="str">
        <f t="shared" ref="B258:B264" si="54">B203</f>
        <v>Years providing this program/service:</v>
      </c>
      <c r="C258" s="288"/>
      <c r="D258" s="289"/>
      <c r="E258" s="290"/>
      <c r="F258" s="295"/>
      <c r="G258" s="296"/>
      <c r="H258" s="93">
        <f t="shared" si="53"/>
        <v>26</v>
      </c>
      <c r="I258" s="127">
        <f t="shared" si="50"/>
        <v>246</v>
      </c>
    </row>
    <row r="259" spans="2:9" ht="14.25" x14ac:dyDescent="0.2">
      <c r="B259" s="20" t="str">
        <f t="shared" si="54"/>
        <v>Target client(s):</v>
      </c>
      <c r="C259" s="303" t="s">
        <v>24</v>
      </c>
      <c r="D259" s="304"/>
      <c r="E259" s="305"/>
      <c r="F259" s="266" t="s">
        <v>133</v>
      </c>
      <c r="G259" s="273"/>
      <c r="H259" s="93">
        <f t="shared" si="53"/>
        <v>27</v>
      </c>
      <c r="I259" s="127">
        <f t="shared" si="50"/>
        <v>247</v>
      </c>
    </row>
    <row r="260" spans="2:9" ht="14.25" x14ac:dyDescent="0.2">
      <c r="B260" s="20" t="str">
        <f t="shared" si="54"/>
        <v>Unit of service defined (per hour, day, meal, etc.):</v>
      </c>
      <c r="C260" s="303" t="s">
        <v>24</v>
      </c>
      <c r="D260" s="304"/>
      <c r="E260" s="305"/>
      <c r="F260" s="266" t="s">
        <v>135</v>
      </c>
      <c r="G260" s="270"/>
      <c r="H260" s="93">
        <f t="shared" si="53"/>
        <v>28</v>
      </c>
      <c r="I260" s="127">
        <f t="shared" si="50"/>
        <v>248</v>
      </c>
    </row>
    <row r="261" spans="2:9" ht="14.25" x14ac:dyDescent="0.2">
      <c r="B261" s="104" t="str">
        <f t="shared" si="54"/>
        <v>Funding Source MH/ID/AG</v>
      </c>
      <c r="C261" s="303" t="s">
        <v>24</v>
      </c>
      <c r="D261" s="304"/>
      <c r="E261" s="305"/>
      <c r="F261" s="267" t="s">
        <v>137</v>
      </c>
      <c r="G261" s="272"/>
      <c r="H261" s="93">
        <f t="shared" si="53"/>
        <v>29</v>
      </c>
      <c r="I261" s="127">
        <f t="shared" si="50"/>
        <v>249</v>
      </c>
    </row>
    <row r="262" spans="2:9" ht="14.25" x14ac:dyDescent="0.2">
      <c r="B262" s="20" t="str">
        <f t="shared" si="54"/>
        <v>Service Format: In-person, Virtual, or Both</v>
      </c>
      <c r="C262" s="301" t="s">
        <v>24</v>
      </c>
      <c r="D262" s="301"/>
      <c r="E262" s="301"/>
      <c r="F262" s="291" t="s">
        <v>139</v>
      </c>
      <c r="G262" s="299"/>
      <c r="H262" s="93">
        <f t="shared" si="53"/>
        <v>30</v>
      </c>
      <c r="I262" s="127">
        <f t="shared" si="50"/>
        <v>250</v>
      </c>
    </row>
    <row r="263" spans="2:9" ht="14.25" x14ac:dyDescent="0.2">
      <c r="B263" s="20" t="str">
        <f t="shared" si="54"/>
        <v>Service Format: Individual, Group, or Both</v>
      </c>
      <c r="C263" s="301" t="s">
        <v>24</v>
      </c>
      <c r="D263" s="301"/>
      <c r="E263" s="301"/>
      <c r="F263" s="292"/>
      <c r="G263" s="299"/>
      <c r="H263" s="93">
        <f t="shared" si="53"/>
        <v>31</v>
      </c>
      <c r="I263" s="127">
        <f t="shared" si="50"/>
        <v>251</v>
      </c>
    </row>
    <row r="264" spans="2:9" ht="14.25" customHeight="1" x14ac:dyDescent="0.2">
      <c r="B264" s="258" t="str">
        <f t="shared" si="54"/>
        <v>Service Format: Site-based, Home-based, Community-based</v>
      </c>
      <c r="C264" s="301" t="s">
        <v>24</v>
      </c>
      <c r="D264" s="301"/>
      <c r="E264" s="301"/>
      <c r="F264" s="293"/>
      <c r="G264" s="299"/>
      <c r="H264" s="93">
        <f t="shared" si="53"/>
        <v>32</v>
      </c>
      <c r="I264" s="127">
        <f t="shared" si="50"/>
        <v>252</v>
      </c>
    </row>
    <row r="265" spans="2:9" ht="14.25" x14ac:dyDescent="0.2">
      <c r="B265" s="280" t="s">
        <v>142</v>
      </c>
      <c r="C265" s="282"/>
      <c r="D265" s="283"/>
      <c r="E265" s="284"/>
      <c r="F265" s="291" t="s">
        <v>143</v>
      </c>
      <c r="G265" s="315"/>
      <c r="H265" s="93">
        <f t="shared" si="53"/>
        <v>33</v>
      </c>
      <c r="I265" s="127">
        <f t="shared" si="50"/>
        <v>253</v>
      </c>
    </row>
    <row r="266" spans="2:9" ht="14.45" customHeight="1" x14ac:dyDescent="0.2">
      <c r="B266" s="281"/>
      <c r="C266" s="285"/>
      <c r="D266" s="286"/>
      <c r="E266" s="287"/>
      <c r="F266" s="293"/>
      <c r="G266" s="315"/>
      <c r="H266" s="93">
        <f t="shared" si="53"/>
        <v>34</v>
      </c>
      <c r="I266" s="127">
        <f t="shared" si="50"/>
        <v>254</v>
      </c>
    </row>
    <row r="267" spans="2:9" ht="14.25" x14ac:dyDescent="0.2">
      <c r="B267" s="102" t="s">
        <v>144</v>
      </c>
      <c r="C267" s="31">
        <f>+C273</f>
        <v>25</v>
      </c>
      <c r="D267" s="31">
        <f>+D273</f>
        <v>26</v>
      </c>
      <c r="E267" s="31">
        <f>+E273</f>
        <v>27</v>
      </c>
      <c r="F267" s="31" t="str">
        <f>F212</f>
        <v>List 3 SMART goals for the program.</v>
      </c>
      <c r="G267" s="31" t="str">
        <f>G212</f>
        <v>How will you measure each SMART goal?</v>
      </c>
      <c r="H267" s="93">
        <f t="shared" si="53"/>
        <v>35</v>
      </c>
      <c r="I267" s="127">
        <f t="shared" si="50"/>
        <v>255</v>
      </c>
    </row>
    <row r="268" spans="2:9" ht="14.25" x14ac:dyDescent="0.2">
      <c r="B268" s="38" t="s">
        <v>50</v>
      </c>
      <c r="C268" s="39"/>
      <c r="D268" s="39"/>
      <c r="E268" s="39"/>
      <c r="F268" s="251" t="str">
        <f>F213</f>
        <v>SMART Goal 1</v>
      </c>
      <c r="G268" s="251" t="str">
        <f>G213</f>
        <v>Measurement for SMART Goal 1</v>
      </c>
      <c r="H268" s="93">
        <f t="shared" si="53"/>
        <v>36</v>
      </c>
      <c r="I268" s="127">
        <f t="shared" si="50"/>
        <v>256</v>
      </c>
    </row>
    <row r="269" spans="2:9" ht="14.25" x14ac:dyDescent="0.2">
      <c r="B269" s="38" t="s">
        <v>52</v>
      </c>
      <c r="C269" s="39"/>
      <c r="D269" s="39"/>
      <c r="E269" s="39"/>
      <c r="F269" s="275"/>
      <c r="G269" s="275"/>
      <c r="H269" s="93">
        <f t="shared" si="53"/>
        <v>37</v>
      </c>
      <c r="I269" s="127">
        <f t="shared" si="50"/>
        <v>257</v>
      </c>
    </row>
    <row r="270" spans="2:9" ht="14.25" x14ac:dyDescent="0.2">
      <c r="B270" s="38" t="s">
        <v>54</v>
      </c>
      <c r="C270" s="39"/>
      <c r="D270" s="39"/>
      <c r="E270" s="39"/>
      <c r="F270" s="276"/>
      <c r="G270" s="276"/>
      <c r="H270" s="93">
        <f t="shared" si="53"/>
        <v>38</v>
      </c>
      <c r="I270" s="127">
        <f t="shared" ref="I270:I333" si="55">+I269+1</f>
        <v>258</v>
      </c>
    </row>
    <row r="271" spans="2:9" ht="14.25" x14ac:dyDescent="0.2">
      <c r="B271" s="38" t="s">
        <v>149</v>
      </c>
      <c r="C271" s="39"/>
      <c r="D271" s="39"/>
      <c r="E271" s="39"/>
      <c r="F271" s="276"/>
      <c r="G271" s="276"/>
      <c r="H271" s="93">
        <f t="shared" si="53"/>
        <v>39</v>
      </c>
      <c r="I271" s="127">
        <f t="shared" si="55"/>
        <v>259</v>
      </c>
    </row>
    <row r="272" spans="2:9" ht="14.25" x14ac:dyDescent="0.2">
      <c r="B272" s="38" t="s">
        <v>150</v>
      </c>
      <c r="C272" s="40">
        <f>SUM(C268:C271)</f>
        <v>0</v>
      </c>
      <c r="D272" s="40">
        <f>SUM(D268:D271)</f>
        <v>0</v>
      </c>
      <c r="E272" s="40">
        <f>SUM(E268:E271)</f>
        <v>0</v>
      </c>
      <c r="F272" s="276"/>
      <c r="G272" s="276"/>
      <c r="H272" s="93">
        <f t="shared" si="53"/>
        <v>40</v>
      </c>
      <c r="I272" s="127">
        <f t="shared" si="55"/>
        <v>260</v>
      </c>
    </row>
    <row r="273" spans="2:9" ht="14.25" x14ac:dyDescent="0.2">
      <c r="B273" s="41" t="s">
        <v>151</v>
      </c>
      <c r="C273" s="31">
        <f>+C235</f>
        <v>25</v>
      </c>
      <c r="D273" s="31">
        <f>+D235</f>
        <v>26</v>
      </c>
      <c r="E273" s="31">
        <f>+E235</f>
        <v>27</v>
      </c>
      <c r="F273" s="276"/>
      <c r="G273" s="276"/>
      <c r="H273" s="93">
        <f t="shared" si="53"/>
        <v>41</v>
      </c>
      <c r="I273" s="127">
        <f t="shared" si="55"/>
        <v>261</v>
      </c>
    </row>
    <row r="274" spans="2:9" ht="14.25" x14ac:dyDescent="0.2">
      <c r="B274" s="38" t="s">
        <v>152</v>
      </c>
      <c r="C274" s="263"/>
      <c r="D274" s="263"/>
      <c r="E274" s="260">
        <f>ROUND(E256,2)</f>
        <v>0</v>
      </c>
      <c r="F274" s="277"/>
      <c r="G274" s="277"/>
      <c r="H274" s="93">
        <f t="shared" si="53"/>
        <v>42</v>
      </c>
      <c r="I274" s="127">
        <f t="shared" si="55"/>
        <v>262</v>
      </c>
    </row>
    <row r="275" spans="2:9" ht="14.25" x14ac:dyDescent="0.2">
      <c r="B275" s="42" t="s">
        <v>153</v>
      </c>
      <c r="C275" s="42">
        <f>+C273</f>
        <v>25</v>
      </c>
      <c r="D275" s="42">
        <f>+D273</f>
        <v>26</v>
      </c>
      <c r="E275" s="42">
        <f>+E273</f>
        <v>27</v>
      </c>
      <c r="F275" s="251" t="str">
        <f>F220</f>
        <v>SMART Goal 2</v>
      </c>
      <c r="G275" s="251" t="str">
        <f>G220</f>
        <v>Measurement for SMART Goal 2</v>
      </c>
      <c r="H275" s="93">
        <f t="shared" si="53"/>
        <v>43</v>
      </c>
      <c r="I275" s="127">
        <f t="shared" si="55"/>
        <v>263</v>
      </c>
    </row>
    <row r="276" spans="2:9" ht="14.25" x14ac:dyDescent="0.2">
      <c r="B276" s="38" t="str">
        <f>B221</f>
        <v>Actual Units Provided (C), Estimated Units (D, E)</v>
      </c>
      <c r="C276" s="39"/>
      <c r="D276" s="39"/>
      <c r="E276" s="96"/>
      <c r="F276" s="275"/>
      <c r="G276" s="275"/>
      <c r="H276" s="93">
        <f t="shared" si="53"/>
        <v>44</v>
      </c>
      <c r="I276" s="127">
        <f t="shared" si="55"/>
        <v>264</v>
      </c>
    </row>
    <row r="277" spans="2:9" ht="14.25" x14ac:dyDescent="0.2">
      <c r="B277" s="38" t="str">
        <f>B222</f>
        <v>Total Boone County Dollars</v>
      </c>
      <c r="C277" s="261"/>
      <c r="D277" s="261"/>
      <c r="E277" s="260">
        <f>IF(E274="","",+Application!E276*E274)</f>
        <v>0</v>
      </c>
      <c r="F277" s="276"/>
      <c r="G277" s="276"/>
      <c r="H277" s="93">
        <f t="shared" si="53"/>
        <v>45</v>
      </c>
      <c r="I277" s="127">
        <f t="shared" si="55"/>
        <v>265</v>
      </c>
    </row>
    <row r="278" spans="2:9" ht="14.25" x14ac:dyDescent="0.2">
      <c r="B278" s="42" t="s">
        <v>158</v>
      </c>
      <c r="C278" s="42">
        <f>+C275</f>
        <v>25</v>
      </c>
      <c r="D278" s="42">
        <f>+D275</f>
        <v>26</v>
      </c>
      <c r="E278" s="42">
        <f>+E275</f>
        <v>27</v>
      </c>
      <c r="F278" s="276"/>
      <c r="G278" s="276"/>
      <c r="H278" s="93">
        <f t="shared" si="53"/>
        <v>46</v>
      </c>
      <c r="I278" s="127">
        <f t="shared" si="55"/>
        <v>266</v>
      </c>
    </row>
    <row r="279" spans="2:9" ht="14.25" x14ac:dyDescent="0.2">
      <c r="B279" s="38" t="str">
        <f>B224</f>
        <v>Actual Units Provided (C), Estimated Units (D, E)</v>
      </c>
      <c r="C279" s="39"/>
      <c r="D279" s="39"/>
      <c r="E279" s="97"/>
      <c r="F279" s="276"/>
      <c r="G279" s="276"/>
      <c r="H279" s="93">
        <f t="shared" si="53"/>
        <v>47</v>
      </c>
      <c r="I279" s="127">
        <f t="shared" si="55"/>
        <v>267</v>
      </c>
    </row>
    <row r="280" spans="2:9" ht="14.25" x14ac:dyDescent="0.2">
      <c r="B280" s="38" t="str">
        <f>B225</f>
        <v>Total Campbell County Dollars</v>
      </c>
      <c r="C280" s="261"/>
      <c r="D280" s="261"/>
      <c r="E280" s="260">
        <f>IF(E274="","",+Application!E279*E274)</f>
        <v>0</v>
      </c>
      <c r="F280" s="277"/>
      <c r="G280" s="277"/>
      <c r="H280" s="93">
        <f t="shared" si="53"/>
        <v>48</v>
      </c>
      <c r="I280" s="127">
        <f t="shared" si="55"/>
        <v>268</v>
      </c>
    </row>
    <row r="281" spans="2:9" ht="14.25" x14ac:dyDescent="0.2">
      <c r="B281" s="42" t="s">
        <v>160</v>
      </c>
      <c r="C281" s="42">
        <f>+C278</f>
        <v>25</v>
      </c>
      <c r="D281" s="42">
        <f>+D278</f>
        <v>26</v>
      </c>
      <c r="E281" s="42">
        <f>+E278</f>
        <v>27</v>
      </c>
      <c r="F281" s="251" t="str">
        <f>F226</f>
        <v>SMART Goal 3</v>
      </c>
      <c r="G281" s="251" t="str">
        <f>G226</f>
        <v>Measurement for SMART Goal 3</v>
      </c>
      <c r="H281" s="93">
        <f t="shared" si="53"/>
        <v>49</v>
      </c>
      <c r="I281" s="127">
        <f t="shared" si="55"/>
        <v>269</v>
      </c>
    </row>
    <row r="282" spans="2:9" ht="14.25" x14ac:dyDescent="0.2">
      <c r="B282" s="38" t="str">
        <f>B227</f>
        <v>Actual Units Provided (C), Estimated Units (D, E)</v>
      </c>
      <c r="C282" s="39"/>
      <c r="D282" s="39"/>
      <c r="E282" s="96"/>
      <c r="F282" s="275"/>
      <c r="G282" s="275"/>
      <c r="H282" s="93">
        <f t="shared" si="53"/>
        <v>50</v>
      </c>
      <c r="I282" s="127">
        <f t="shared" si="55"/>
        <v>270</v>
      </c>
    </row>
    <row r="283" spans="2:9" ht="14.25" x14ac:dyDescent="0.2">
      <c r="B283" s="38" t="str">
        <f>B228</f>
        <v>Total Kenton County Dollars</v>
      </c>
      <c r="C283" s="261"/>
      <c r="D283" s="261"/>
      <c r="E283" s="260">
        <f>IF(E274="","",+Application!E282*E274)</f>
        <v>0</v>
      </c>
      <c r="F283" s="276"/>
      <c r="G283" s="276"/>
      <c r="H283" s="93">
        <f t="shared" si="53"/>
        <v>51</v>
      </c>
      <c r="I283" s="127">
        <f t="shared" si="55"/>
        <v>271</v>
      </c>
    </row>
    <row r="284" spans="2:9" ht="14.25" x14ac:dyDescent="0.2">
      <c r="B284" s="42" t="s">
        <v>164</v>
      </c>
      <c r="C284" s="42">
        <f>+C281</f>
        <v>25</v>
      </c>
      <c r="D284" s="42">
        <f>+D281</f>
        <v>26</v>
      </c>
      <c r="E284" s="42">
        <f>+E281</f>
        <v>27</v>
      </c>
      <c r="F284" s="276"/>
      <c r="G284" s="276"/>
      <c r="H284" s="93">
        <f t="shared" si="53"/>
        <v>52</v>
      </c>
      <c r="I284" s="127">
        <f t="shared" si="55"/>
        <v>272</v>
      </c>
    </row>
    <row r="285" spans="2:9" ht="14.25" x14ac:dyDescent="0.2">
      <c r="B285" s="105" t="s">
        <v>156</v>
      </c>
      <c r="C285" s="43"/>
      <c r="D285" s="43"/>
      <c r="E285" s="98"/>
      <c r="F285" s="276"/>
      <c r="G285" s="276"/>
      <c r="H285" s="93">
        <f t="shared" si="53"/>
        <v>53</v>
      </c>
      <c r="I285" s="127">
        <f t="shared" si="55"/>
        <v>273</v>
      </c>
    </row>
    <row r="286" spans="2:9" ht="14.25" x14ac:dyDescent="0.2">
      <c r="B286" s="107" t="s">
        <v>165</v>
      </c>
      <c r="C286" s="44">
        <f>+C285+C282+C279+C276</f>
        <v>0</v>
      </c>
      <c r="D286" s="44">
        <f>+D285+D282+D279+D276</f>
        <v>0</v>
      </c>
      <c r="E286" s="44">
        <f>+E285+E282+E279+E276</f>
        <v>0</v>
      </c>
      <c r="F286" s="276"/>
      <c r="G286" s="276"/>
      <c r="H286" s="93">
        <f t="shared" si="53"/>
        <v>54</v>
      </c>
      <c r="I286" s="127">
        <f t="shared" si="55"/>
        <v>274</v>
      </c>
    </row>
    <row r="287" spans="2:9" ht="14.25" x14ac:dyDescent="0.2">
      <c r="B287" s="107" t="s">
        <v>169</v>
      </c>
      <c r="C287" s="44">
        <f>+C254-C286</f>
        <v>0</v>
      </c>
      <c r="D287" s="44">
        <f>+D254-D286</f>
        <v>0</v>
      </c>
      <c r="E287" s="44">
        <f>+E254-E286</f>
        <v>0</v>
      </c>
      <c r="F287" s="277"/>
      <c r="G287" s="277"/>
      <c r="H287" s="93">
        <f t="shared" si="53"/>
        <v>55</v>
      </c>
      <c r="I287" s="127">
        <f t="shared" si="55"/>
        <v>275</v>
      </c>
    </row>
    <row r="288" spans="2:9" ht="33" customHeight="1" x14ac:dyDescent="0.2">
      <c r="B288" s="314" t="str">
        <f>(+$B$13&amp;" - "&amp;+B289)</f>
        <v>0 -  Program #5</v>
      </c>
      <c r="C288" s="314"/>
      <c r="D288" s="314"/>
      <c r="E288" s="314"/>
      <c r="F288" s="306" t="str">
        <f>+B288</f>
        <v>0 -  Program #5</v>
      </c>
      <c r="G288" s="307"/>
      <c r="H288" s="235">
        <v>1</v>
      </c>
      <c r="I288" s="127">
        <f t="shared" si="55"/>
        <v>276</v>
      </c>
    </row>
    <row r="289" spans="2:83" ht="15" customHeight="1" x14ac:dyDescent="0.2">
      <c r="B289" s="47" t="str">
        <f>+Application!B9</f>
        <v xml:space="preserve"> Program #5</v>
      </c>
      <c r="C289" s="48" t="str">
        <f>+C234</f>
        <v>Previous FY</v>
      </c>
      <c r="D289" s="48" t="str">
        <f>+D234</f>
        <v>Current FY</v>
      </c>
      <c r="E289" s="48" t="str">
        <f>+E234</f>
        <v>Next FY</v>
      </c>
      <c r="F289" s="308" t="s">
        <v>116</v>
      </c>
      <c r="G289" s="309"/>
      <c r="H289" s="235">
        <f>H288+1</f>
        <v>2</v>
      </c>
      <c r="I289" s="127">
        <f t="shared" si="55"/>
        <v>277</v>
      </c>
    </row>
    <row r="290" spans="2:83" ht="13.9" customHeight="1" x14ac:dyDescent="0.2">
      <c r="B290" s="49" t="str">
        <f>+B235</f>
        <v>Revenue(s)</v>
      </c>
      <c r="C290" s="50">
        <f>+C235</f>
        <v>25</v>
      </c>
      <c r="D290" s="50">
        <f>+Application!D235</f>
        <v>26</v>
      </c>
      <c r="E290" s="50">
        <f>+E70</f>
        <v>27</v>
      </c>
      <c r="F290" s="310"/>
      <c r="G290" s="311"/>
      <c r="H290" s="235">
        <f t="shared" ref="H290:H342" si="56">H289+1</f>
        <v>3</v>
      </c>
      <c r="I290" s="127">
        <f t="shared" si="55"/>
        <v>278</v>
      </c>
    </row>
    <row r="291" spans="2:83" s="238" customFormat="1" ht="15" customHeight="1" x14ac:dyDescent="0.2">
      <c r="B291" s="79"/>
      <c r="C291" s="26"/>
      <c r="D291" s="26"/>
      <c r="E291" s="101"/>
      <c r="F291" s="295"/>
      <c r="G291" s="296"/>
      <c r="H291" s="235">
        <f t="shared" si="56"/>
        <v>4</v>
      </c>
      <c r="I291" s="127">
        <f t="shared" si="55"/>
        <v>279</v>
      </c>
      <c r="J291" s="236"/>
      <c r="K291" s="109"/>
      <c r="L291" s="109"/>
      <c r="M291" s="109"/>
      <c r="N291" s="109"/>
      <c r="O291" s="109"/>
      <c r="P291" s="109"/>
      <c r="Q291" s="109"/>
      <c r="R291" s="109"/>
      <c r="S291" s="109"/>
      <c r="T291" s="109"/>
      <c r="U291" s="109"/>
      <c r="V291" s="109"/>
      <c r="W291" s="109"/>
      <c r="X291" s="109"/>
      <c r="Y291" s="109"/>
      <c r="Z291" s="110"/>
      <c r="AA291" s="109"/>
      <c r="AB291" s="109"/>
      <c r="AC291" s="109"/>
      <c r="AD291" s="109"/>
      <c r="AE291" s="109"/>
      <c r="AF291" s="109"/>
      <c r="AG291" s="109"/>
      <c r="AH291" s="109"/>
      <c r="AI291" s="109"/>
      <c r="AJ291" s="109"/>
      <c r="AK291" s="109"/>
      <c r="AL291" s="109"/>
      <c r="AM291" s="109"/>
      <c r="AN291" s="109"/>
      <c r="AO291" s="109"/>
      <c r="AP291" s="109"/>
      <c r="AQ291" s="109"/>
      <c r="AR291" s="109"/>
      <c r="AS291" s="109"/>
      <c r="AT291" s="109"/>
      <c r="AU291" s="109"/>
      <c r="AV291" s="109"/>
      <c r="AW291" s="109"/>
      <c r="AX291" s="109"/>
      <c r="AY291" s="109"/>
      <c r="AZ291" s="109"/>
      <c r="BA291" s="109"/>
      <c r="BB291" s="109"/>
      <c r="BC291" s="109"/>
      <c r="BD291" s="109"/>
      <c r="BE291" s="109"/>
      <c r="BF291" s="109"/>
      <c r="BG291" s="109"/>
      <c r="BH291" s="109"/>
      <c r="BI291" s="109"/>
      <c r="BJ291" s="109"/>
      <c r="BK291" s="109"/>
      <c r="BL291" s="236"/>
      <c r="BM291" s="236"/>
      <c r="BN291" s="236"/>
      <c r="BO291" s="236"/>
      <c r="BP291" s="236"/>
      <c r="BQ291" s="236"/>
      <c r="BR291" s="236"/>
      <c r="BS291" s="236"/>
      <c r="BT291" s="236"/>
      <c r="BU291" s="236"/>
      <c r="BV291" s="236"/>
      <c r="BW291" s="236"/>
      <c r="BX291" s="236"/>
      <c r="BY291" s="236"/>
      <c r="BZ291" s="236"/>
      <c r="CA291" s="236"/>
      <c r="CB291" s="236"/>
      <c r="CC291" s="236"/>
      <c r="CD291" s="236"/>
      <c r="CE291" s="237"/>
    </row>
    <row r="292" spans="2:83" ht="14.25" x14ac:dyDescent="0.2">
      <c r="B292" s="79"/>
      <c r="C292" s="26"/>
      <c r="D292" s="26"/>
      <c r="E292" s="101"/>
      <c r="F292" s="295"/>
      <c r="G292" s="296"/>
      <c r="H292" s="235">
        <f t="shared" si="56"/>
        <v>5</v>
      </c>
      <c r="I292" s="127">
        <f t="shared" si="55"/>
        <v>280</v>
      </c>
    </row>
    <row r="293" spans="2:83" ht="14.25" x14ac:dyDescent="0.2">
      <c r="B293" s="79"/>
      <c r="C293" s="26"/>
      <c r="D293" s="26"/>
      <c r="E293" s="101"/>
      <c r="F293" s="295"/>
      <c r="G293" s="296"/>
      <c r="H293" s="235">
        <f t="shared" si="56"/>
        <v>6</v>
      </c>
      <c r="I293" s="127">
        <f t="shared" si="55"/>
        <v>281</v>
      </c>
    </row>
    <row r="294" spans="2:83" ht="14.25" x14ac:dyDescent="0.2">
      <c r="B294" s="79"/>
      <c r="C294" s="26"/>
      <c r="D294" s="26"/>
      <c r="E294" s="101"/>
      <c r="F294" s="295"/>
      <c r="G294" s="296"/>
      <c r="H294" s="235">
        <f t="shared" si="56"/>
        <v>7</v>
      </c>
      <c r="I294" s="127">
        <f t="shared" si="55"/>
        <v>282</v>
      </c>
    </row>
    <row r="295" spans="2:83" ht="14.25" x14ac:dyDescent="0.2">
      <c r="B295" s="79"/>
      <c r="C295" s="26"/>
      <c r="D295" s="26"/>
      <c r="E295" s="101"/>
      <c r="F295" s="295"/>
      <c r="G295" s="296"/>
      <c r="H295" s="235">
        <f t="shared" si="56"/>
        <v>8</v>
      </c>
      <c r="I295" s="127">
        <f t="shared" si="55"/>
        <v>283</v>
      </c>
    </row>
    <row r="296" spans="2:83" ht="14.25" x14ac:dyDescent="0.2">
      <c r="B296" s="79"/>
      <c r="C296" s="26"/>
      <c r="D296" s="26"/>
      <c r="E296" s="101"/>
      <c r="F296" s="295"/>
      <c r="G296" s="296"/>
      <c r="H296" s="235">
        <f t="shared" si="56"/>
        <v>9</v>
      </c>
      <c r="I296" s="127">
        <f t="shared" si="55"/>
        <v>284</v>
      </c>
    </row>
    <row r="297" spans="2:83" ht="14.25" x14ac:dyDescent="0.2">
      <c r="B297" s="79"/>
      <c r="C297" s="26"/>
      <c r="D297" s="26"/>
      <c r="E297" s="101"/>
      <c r="F297" s="295"/>
      <c r="G297" s="296"/>
      <c r="H297" s="235">
        <f t="shared" si="56"/>
        <v>10</v>
      </c>
      <c r="I297" s="127">
        <f t="shared" si="55"/>
        <v>285</v>
      </c>
    </row>
    <row r="298" spans="2:83" ht="14.25" x14ac:dyDescent="0.2">
      <c r="B298" s="20" t="str">
        <f t="shared" ref="B298:B305" si="57">+B243</f>
        <v xml:space="preserve">Boone, Campbell and Kenton County Fiscal Court Funds </v>
      </c>
      <c r="C298" s="28">
        <f>C332+C335+C338</f>
        <v>0</v>
      </c>
      <c r="D298" s="28">
        <f>D332+D335+D338</f>
        <v>0</v>
      </c>
      <c r="E298" s="28">
        <f>E332+E335+E338</f>
        <v>0</v>
      </c>
      <c r="F298" s="295"/>
      <c r="G298" s="296"/>
      <c r="H298" s="235">
        <f t="shared" si="56"/>
        <v>11</v>
      </c>
      <c r="I298" s="127">
        <f t="shared" si="55"/>
        <v>286</v>
      </c>
    </row>
    <row r="299" spans="2:83" ht="14.25" x14ac:dyDescent="0.2">
      <c r="B299" s="20" t="str">
        <f t="shared" si="57"/>
        <v>Total Revenues (excluding County MH/ID/AG funding)</v>
      </c>
      <c r="C299" s="51">
        <f>SUM(C291:C297)</f>
        <v>0</v>
      </c>
      <c r="D299" s="36">
        <f>SUM(D291:D297)</f>
        <v>0</v>
      </c>
      <c r="E299" s="29">
        <f>SUM(E291:E297)</f>
        <v>0</v>
      </c>
      <c r="F299" s="295"/>
      <c r="G299" s="296"/>
      <c r="H299" s="235">
        <f t="shared" si="56"/>
        <v>12</v>
      </c>
      <c r="I299" s="127">
        <f t="shared" si="55"/>
        <v>287</v>
      </c>
    </row>
    <row r="300" spans="2:83" ht="14.25" x14ac:dyDescent="0.2">
      <c r="B300" s="49" t="str">
        <f t="shared" si="57"/>
        <v>Expense</v>
      </c>
      <c r="C300" s="50">
        <f>+$C$125</f>
        <v>25</v>
      </c>
      <c r="D300" s="50">
        <f>+$D$125</f>
        <v>26</v>
      </c>
      <c r="E300" s="50">
        <f>+E290</f>
        <v>27</v>
      </c>
      <c r="F300" s="312" t="s">
        <v>124</v>
      </c>
      <c r="G300" s="313"/>
      <c r="H300" s="235">
        <f t="shared" si="56"/>
        <v>13</v>
      </c>
      <c r="I300" s="127">
        <f t="shared" si="55"/>
        <v>288</v>
      </c>
    </row>
    <row r="301" spans="2:83" ht="14.25" x14ac:dyDescent="0.2">
      <c r="B301" s="20" t="str">
        <f t="shared" si="57"/>
        <v>Program Expenses</v>
      </c>
      <c r="C301" s="26"/>
      <c r="D301" s="26"/>
      <c r="E301" s="101"/>
      <c r="F301" s="295"/>
      <c r="G301" s="296"/>
      <c r="H301" s="235">
        <f t="shared" si="56"/>
        <v>14</v>
      </c>
      <c r="I301" s="127">
        <f t="shared" si="55"/>
        <v>289</v>
      </c>
    </row>
    <row r="302" spans="2:83" ht="14.25" x14ac:dyDescent="0.2">
      <c r="B302" s="20" t="str">
        <f t="shared" si="57"/>
        <v>Program Management Cost</v>
      </c>
      <c r="C302" s="26"/>
      <c r="D302" s="26"/>
      <c r="E302" s="101"/>
      <c r="F302" s="295"/>
      <c r="G302" s="296"/>
      <c r="H302" s="235">
        <f t="shared" si="56"/>
        <v>15</v>
      </c>
      <c r="I302" s="127">
        <f t="shared" si="55"/>
        <v>290</v>
      </c>
    </row>
    <row r="303" spans="2:83" ht="14.25" x14ac:dyDescent="0.2">
      <c r="B303" s="20" t="str">
        <f t="shared" si="57"/>
        <v>Program Development (Fund Raising Cost)</v>
      </c>
      <c r="C303" s="26"/>
      <c r="D303" s="26"/>
      <c r="E303" s="101"/>
      <c r="F303" s="295"/>
      <c r="G303" s="296"/>
      <c r="H303" s="235">
        <f t="shared" si="56"/>
        <v>16</v>
      </c>
      <c r="I303" s="127">
        <f t="shared" si="55"/>
        <v>291</v>
      </c>
    </row>
    <row r="304" spans="2:83" ht="14.25" x14ac:dyDescent="0.2">
      <c r="B304" s="20" t="str">
        <f t="shared" si="57"/>
        <v>Total Expenses</v>
      </c>
      <c r="C304" s="36">
        <f>SUM(C301:C303)</f>
        <v>0</v>
      </c>
      <c r="D304" s="36">
        <f>SUM(D301:D303)</f>
        <v>0</v>
      </c>
      <c r="E304" s="36">
        <f>SUM(E301:E303)</f>
        <v>0</v>
      </c>
      <c r="F304" s="295"/>
      <c r="G304" s="296"/>
      <c r="H304" s="235">
        <f t="shared" si="56"/>
        <v>17</v>
      </c>
      <c r="I304" s="127">
        <f t="shared" si="55"/>
        <v>292</v>
      </c>
    </row>
    <row r="305" spans="2:9" ht="15" customHeight="1" x14ac:dyDescent="0.2">
      <c r="B305" s="49" t="str">
        <f t="shared" si="57"/>
        <v>Fiscal Year Summary</v>
      </c>
      <c r="C305" s="50">
        <f>+$C$125</f>
        <v>25</v>
      </c>
      <c r="D305" s="50">
        <f>+$D$125</f>
        <v>26</v>
      </c>
      <c r="E305" s="50">
        <f>+E300</f>
        <v>27</v>
      </c>
      <c r="F305" s="295"/>
      <c r="G305" s="296"/>
      <c r="H305" s="235">
        <f t="shared" si="56"/>
        <v>18</v>
      </c>
      <c r="I305" s="127">
        <f t="shared" si="55"/>
        <v>293</v>
      </c>
    </row>
    <row r="306" spans="2:9" ht="14.25" x14ac:dyDescent="0.2">
      <c r="B306" s="20" t="str">
        <f>B299</f>
        <v>Total Revenues (excluding County MH/ID/AG funding)</v>
      </c>
      <c r="C306" s="36">
        <f>+C299</f>
        <v>0</v>
      </c>
      <c r="D306" s="36">
        <f>+D299</f>
        <v>0</v>
      </c>
      <c r="E306" s="29">
        <f>+E299</f>
        <v>0</v>
      </c>
      <c r="F306" s="295"/>
      <c r="G306" s="296"/>
      <c r="H306" s="235">
        <f t="shared" si="56"/>
        <v>19</v>
      </c>
      <c r="I306" s="127">
        <f t="shared" si="55"/>
        <v>294</v>
      </c>
    </row>
    <row r="307" spans="2:9" ht="15" customHeight="1" x14ac:dyDescent="0.2">
      <c r="B307" s="20" t="str">
        <f t="shared" ref="B307:B312" si="58">+B252</f>
        <v>Total Expenses</v>
      </c>
      <c r="C307" s="36">
        <f>+C304</f>
        <v>0</v>
      </c>
      <c r="D307" s="36">
        <f>+D304</f>
        <v>0</v>
      </c>
      <c r="E307" s="29">
        <f>+E304</f>
        <v>0</v>
      </c>
      <c r="F307" s="295"/>
      <c r="G307" s="296"/>
      <c r="H307" s="235">
        <f t="shared" si="56"/>
        <v>20</v>
      </c>
      <c r="I307" s="127">
        <f t="shared" si="55"/>
        <v>295</v>
      </c>
    </row>
    <row r="308" spans="2:9" ht="14.25" x14ac:dyDescent="0.2">
      <c r="B308" s="20" t="str">
        <f t="shared" si="58"/>
        <v>Net Gain or (Loss)</v>
      </c>
      <c r="C308" s="36">
        <f>+C299-C307</f>
        <v>0</v>
      </c>
      <c r="D308" s="36">
        <f>+D299-D307</f>
        <v>0</v>
      </c>
      <c r="E308" s="36">
        <f>+E299-E307</f>
        <v>0</v>
      </c>
      <c r="F308" s="295"/>
      <c r="G308" s="296"/>
      <c r="H308" s="235">
        <f t="shared" si="56"/>
        <v>21</v>
      </c>
      <c r="I308" s="127">
        <f t="shared" si="55"/>
        <v>296</v>
      </c>
    </row>
    <row r="309" spans="2:9" ht="14.25" x14ac:dyDescent="0.2">
      <c r="B309" s="20" t="str">
        <f t="shared" si="58"/>
        <v>Total Program Units Actual (C)/Projected (D, E)</v>
      </c>
      <c r="C309" s="35"/>
      <c r="D309" s="35"/>
      <c r="E309" s="35"/>
      <c r="F309" s="295"/>
      <c r="G309" s="296"/>
      <c r="H309" s="235">
        <f t="shared" si="56"/>
        <v>22</v>
      </c>
      <c r="I309" s="127">
        <f t="shared" si="55"/>
        <v>297</v>
      </c>
    </row>
    <row r="310" spans="2:9" ht="15.75" customHeight="1" x14ac:dyDescent="0.2">
      <c r="B310" s="20" t="str">
        <f t="shared" si="58"/>
        <v>Agency Unit Cost</v>
      </c>
      <c r="C310" s="36">
        <f>IF(+C309=0,0,IF(+C308&gt;0,C307/C309,+C307/C309))</f>
        <v>0</v>
      </c>
      <c r="D310" s="36">
        <f>IF(+D309=0,0,IF(+D308&gt;0,D307/D309,+D307/D309))</f>
        <v>0</v>
      </c>
      <c r="E310" s="36">
        <f>IF(+E309=0,0,IF(+E308&gt;0,E307/E309,+E307/E309))</f>
        <v>0</v>
      </c>
      <c r="F310" s="295"/>
      <c r="G310" s="296"/>
      <c r="H310" s="235">
        <f t="shared" si="56"/>
        <v>23</v>
      </c>
      <c r="I310" s="127">
        <f t="shared" si="55"/>
        <v>298</v>
      </c>
    </row>
    <row r="311" spans="2:9" ht="14.25" x14ac:dyDescent="0.2">
      <c r="B311" s="20" t="str">
        <f t="shared" si="58"/>
        <v>County Unit Cost = Net Gain or Loss/Total Program Units</v>
      </c>
      <c r="C311" s="36">
        <f>IF(+C309=0,0,IF(+C308&gt;0,0,-C308/C309))</f>
        <v>0</v>
      </c>
      <c r="D311" s="36">
        <f>IF(+D309=0,0,IF(+D308&gt;0,0,-D308/D309))</f>
        <v>0</v>
      </c>
      <c r="E311" s="36">
        <f>IF(+E309=0,0,IF(+E308&gt;0,0,-E308/E309))</f>
        <v>0</v>
      </c>
      <c r="F311" s="295"/>
      <c r="G311" s="296"/>
      <c r="H311" s="235">
        <f t="shared" si="56"/>
        <v>24</v>
      </c>
      <c r="I311" s="127">
        <f t="shared" si="55"/>
        <v>299</v>
      </c>
    </row>
    <row r="312" spans="2:9" ht="14.25" x14ac:dyDescent="0.2">
      <c r="B312" s="49" t="str">
        <f t="shared" si="58"/>
        <v>General Program Information</v>
      </c>
      <c r="C312" s="52"/>
      <c r="D312" s="52"/>
      <c r="E312" s="52"/>
      <c r="F312" s="295"/>
      <c r="G312" s="296"/>
      <c r="H312" s="235">
        <f t="shared" si="56"/>
        <v>25</v>
      </c>
      <c r="I312" s="127">
        <f t="shared" si="55"/>
        <v>300</v>
      </c>
    </row>
    <row r="313" spans="2:9" ht="14.25" customHeight="1" x14ac:dyDescent="0.2">
      <c r="B313" s="20" t="s">
        <v>74</v>
      </c>
      <c r="C313" s="288"/>
      <c r="D313" s="289"/>
      <c r="E313" s="290"/>
      <c r="F313" s="295"/>
      <c r="G313" s="296"/>
      <c r="H313" s="235">
        <f t="shared" si="56"/>
        <v>26</v>
      </c>
      <c r="I313" s="127">
        <f t="shared" si="55"/>
        <v>301</v>
      </c>
    </row>
    <row r="314" spans="2:9" ht="14.25" x14ac:dyDescent="0.2">
      <c r="B314" s="20" t="s">
        <v>132</v>
      </c>
      <c r="C314" s="303" t="s">
        <v>24</v>
      </c>
      <c r="D314" s="304"/>
      <c r="E314" s="305"/>
      <c r="F314" s="266" t="s">
        <v>133</v>
      </c>
      <c r="G314" s="273"/>
      <c r="H314" s="235">
        <f t="shared" si="56"/>
        <v>27</v>
      </c>
      <c r="I314" s="127">
        <f t="shared" si="55"/>
        <v>302</v>
      </c>
    </row>
    <row r="315" spans="2:9" ht="14.25" x14ac:dyDescent="0.2">
      <c r="B315" s="20" t="s">
        <v>134</v>
      </c>
      <c r="C315" s="303" t="s">
        <v>24</v>
      </c>
      <c r="D315" s="304"/>
      <c r="E315" s="305"/>
      <c r="F315" s="266" t="s">
        <v>135</v>
      </c>
      <c r="G315" s="268"/>
      <c r="H315" s="235">
        <f t="shared" si="56"/>
        <v>28</v>
      </c>
      <c r="I315" s="127">
        <f t="shared" si="55"/>
        <v>303</v>
      </c>
    </row>
    <row r="316" spans="2:9" ht="14.25" x14ac:dyDescent="0.2">
      <c r="B316" s="104" t="s">
        <v>136</v>
      </c>
      <c r="C316" s="303" t="s">
        <v>24</v>
      </c>
      <c r="D316" s="304"/>
      <c r="E316" s="305"/>
      <c r="F316" s="267" t="s">
        <v>137</v>
      </c>
      <c r="G316" s="269"/>
      <c r="H316" s="235">
        <f t="shared" si="56"/>
        <v>29</v>
      </c>
      <c r="I316" s="127">
        <f t="shared" si="55"/>
        <v>304</v>
      </c>
    </row>
    <row r="317" spans="2:9" ht="14.25" x14ac:dyDescent="0.2">
      <c r="B317" s="20" t="s">
        <v>138</v>
      </c>
      <c r="C317" s="301" t="s">
        <v>24</v>
      </c>
      <c r="D317" s="301"/>
      <c r="E317" s="301"/>
      <c r="F317" s="291" t="s">
        <v>139</v>
      </c>
      <c r="G317" s="294"/>
      <c r="H317" s="235">
        <f t="shared" si="56"/>
        <v>30</v>
      </c>
      <c r="I317" s="127">
        <f t="shared" si="55"/>
        <v>305</v>
      </c>
    </row>
    <row r="318" spans="2:9" ht="14.25" x14ac:dyDescent="0.2">
      <c r="B318" s="20" t="s">
        <v>140</v>
      </c>
      <c r="C318" s="301" t="s">
        <v>24</v>
      </c>
      <c r="D318" s="301"/>
      <c r="E318" s="301"/>
      <c r="F318" s="292"/>
      <c r="G318" s="294"/>
      <c r="H318" s="235">
        <f t="shared" si="56"/>
        <v>31</v>
      </c>
      <c r="I318" s="127">
        <f t="shared" si="55"/>
        <v>306</v>
      </c>
    </row>
    <row r="319" spans="2:9" ht="28.5" x14ac:dyDescent="0.2">
      <c r="B319" s="258" t="str">
        <f>B264</f>
        <v>Service Format: Site-based, Home-based, Community-based</v>
      </c>
      <c r="C319" s="301" t="s">
        <v>24</v>
      </c>
      <c r="D319" s="301"/>
      <c r="E319" s="301"/>
      <c r="F319" s="293"/>
      <c r="G319" s="294"/>
      <c r="H319" s="235">
        <f t="shared" si="56"/>
        <v>32</v>
      </c>
      <c r="I319" s="127">
        <f t="shared" si="55"/>
        <v>307</v>
      </c>
    </row>
    <row r="320" spans="2:9" ht="14.25" x14ac:dyDescent="0.2">
      <c r="B320" s="280" t="s">
        <v>142</v>
      </c>
      <c r="C320" s="282"/>
      <c r="D320" s="283"/>
      <c r="E320" s="284"/>
      <c r="F320" s="291" t="s">
        <v>143</v>
      </c>
      <c r="G320" s="302"/>
      <c r="H320" s="235">
        <f t="shared" si="56"/>
        <v>33</v>
      </c>
      <c r="I320" s="127">
        <f t="shared" si="55"/>
        <v>308</v>
      </c>
    </row>
    <row r="321" spans="2:9" ht="14.45" customHeight="1" x14ac:dyDescent="0.2">
      <c r="B321" s="281"/>
      <c r="C321" s="285"/>
      <c r="D321" s="286"/>
      <c r="E321" s="287"/>
      <c r="F321" s="293"/>
      <c r="G321" s="302"/>
      <c r="H321" s="235">
        <f t="shared" si="56"/>
        <v>34</v>
      </c>
      <c r="I321" s="127">
        <f t="shared" si="55"/>
        <v>309</v>
      </c>
    </row>
    <row r="322" spans="2:9" ht="14.25" x14ac:dyDescent="0.2">
      <c r="B322" s="49" t="str">
        <f t="shared" ref="B322:B342" si="59">+B267</f>
        <v>Unduplicated Clients</v>
      </c>
      <c r="C322" s="50">
        <f>+C328</f>
        <v>25</v>
      </c>
      <c r="D322" s="50">
        <f>+D328</f>
        <v>26</v>
      </c>
      <c r="E322" s="50">
        <f>+E328</f>
        <v>27</v>
      </c>
      <c r="F322" s="50" t="s">
        <v>145</v>
      </c>
      <c r="G322" s="50" t="str">
        <f>+G102</f>
        <v>How will you measure each SMART goal?</v>
      </c>
      <c r="H322" s="235">
        <f t="shared" si="56"/>
        <v>35</v>
      </c>
      <c r="I322" s="127">
        <f t="shared" si="55"/>
        <v>310</v>
      </c>
    </row>
    <row r="323" spans="2:9" ht="14.25" x14ac:dyDescent="0.2">
      <c r="B323" s="20" t="str">
        <f t="shared" si="59"/>
        <v>Boone County</v>
      </c>
      <c r="C323" s="39"/>
      <c r="D323" s="39"/>
      <c r="E323" s="39"/>
      <c r="F323" s="256" t="s">
        <v>147</v>
      </c>
      <c r="G323" s="256" t="s">
        <v>148</v>
      </c>
      <c r="H323" s="235">
        <f t="shared" si="56"/>
        <v>36</v>
      </c>
      <c r="I323" s="127">
        <f t="shared" si="55"/>
        <v>311</v>
      </c>
    </row>
    <row r="324" spans="2:9" ht="14.25" x14ac:dyDescent="0.2">
      <c r="B324" s="20" t="str">
        <f t="shared" si="59"/>
        <v>Campbell County</v>
      </c>
      <c r="C324" s="39"/>
      <c r="D324" s="39"/>
      <c r="E324" s="39"/>
      <c r="F324" s="275"/>
      <c r="G324" s="275"/>
      <c r="H324" s="235">
        <f t="shared" si="56"/>
        <v>37</v>
      </c>
      <c r="I324" s="127">
        <f t="shared" si="55"/>
        <v>312</v>
      </c>
    </row>
    <row r="325" spans="2:9" ht="14.25" x14ac:dyDescent="0.2">
      <c r="B325" s="20" t="str">
        <f t="shared" si="59"/>
        <v>Kenton County</v>
      </c>
      <c r="C325" s="39"/>
      <c r="D325" s="39"/>
      <c r="E325" s="39"/>
      <c r="F325" s="276"/>
      <c r="G325" s="276"/>
      <c r="H325" s="235">
        <f t="shared" si="56"/>
        <v>38</v>
      </c>
      <c r="I325" s="127">
        <f t="shared" si="55"/>
        <v>313</v>
      </c>
    </row>
    <row r="326" spans="2:9" ht="14.25" x14ac:dyDescent="0.2">
      <c r="B326" s="20" t="str">
        <f t="shared" si="59"/>
        <v>Other County(ies)</v>
      </c>
      <c r="C326" s="39"/>
      <c r="D326" s="39"/>
      <c r="E326" s="39"/>
      <c r="F326" s="276"/>
      <c r="G326" s="276"/>
      <c r="H326" s="235">
        <f t="shared" si="56"/>
        <v>39</v>
      </c>
      <c r="I326" s="127">
        <f t="shared" si="55"/>
        <v>314</v>
      </c>
    </row>
    <row r="327" spans="2:9" ht="14.25" x14ac:dyDescent="0.2">
      <c r="B327" s="20" t="str">
        <f t="shared" si="59"/>
        <v>Total</v>
      </c>
      <c r="C327" s="40">
        <f>SUM(C323:C326)</f>
        <v>0</v>
      </c>
      <c r="D327" s="40">
        <f>SUM(D323:D326)</f>
        <v>0</v>
      </c>
      <c r="E327" s="40">
        <f>SUM(E323:E326)</f>
        <v>0</v>
      </c>
      <c r="F327" s="276"/>
      <c r="G327" s="276"/>
      <c r="H327" s="235">
        <f t="shared" si="56"/>
        <v>40</v>
      </c>
      <c r="I327" s="127">
        <f t="shared" si="55"/>
        <v>315</v>
      </c>
    </row>
    <row r="328" spans="2:9" ht="14.25" x14ac:dyDescent="0.2">
      <c r="B328" s="49" t="str">
        <f t="shared" si="59"/>
        <v>Requested Allocation Summary</v>
      </c>
      <c r="C328" s="50">
        <f>+C290</f>
        <v>25</v>
      </c>
      <c r="D328" s="50">
        <f>+D273</f>
        <v>26</v>
      </c>
      <c r="E328" s="50">
        <f>+E290</f>
        <v>27</v>
      </c>
      <c r="F328" s="276"/>
      <c r="G328" s="276"/>
      <c r="H328" s="235">
        <f t="shared" si="56"/>
        <v>41</v>
      </c>
      <c r="I328" s="127">
        <f t="shared" si="55"/>
        <v>316</v>
      </c>
    </row>
    <row r="329" spans="2:9" ht="14.25" x14ac:dyDescent="0.2">
      <c r="B329" s="20" t="str">
        <f t="shared" si="59"/>
        <v>County Unit Cost (Previous &amp; Current)</v>
      </c>
      <c r="C329" s="263"/>
      <c r="D329" s="263"/>
      <c r="E329" s="260">
        <f>ROUND(E311,2)</f>
        <v>0</v>
      </c>
      <c r="F329" s="277"/>
      <c r="G329" s="277"/>
      <c r="H329" s="235">
        <f t="shared" si="56"/>
        <v>42</v>
      </c>
      <c r="I329" s="127">
        <f t="shared" si="55"/>
        <v>317</v>
      </c>
    </row>
    <row r="330" spans="2:9" ht="14.25" x14ac:dyDescent="0.2">
      <c r="B330" s="49" t="str">
        <f t="shared" si="59"/>
        <v xml:space="preserve"> Boone County</v>
      </c>
      <c r="C330" s="53">
        <f>+C328</f>
        <v>25</v>
      </c>
      <c r="D330" s="53">
        <f>+D328</f>
        <v>26</v>
      </c>
      <c r="E330" s="53">
        <f>+E328</f>
        <v>27</v>
      </c>
      <c r="F330" s="256" t="s">
        <v>154</v>
      </c>
      <c r="G330" s="256" t="s">
        <v>155</v>
      </c>
      <c r="H330" s="235">
        <f t="shared" si="56"/>
        <v>43</v>
      </c>
      <c r="I330" s="127">
        <f t="shared" si="55"/>
        <v>318</v>
      </c>
    </row>
    <row r="331" spans="2:9" ht="14.25" x14ac:dyDescent="0.2">
      <c r="B331" s="20" t="str">
        <f t="shared" si="59"/>
        <v>Actual Units Provided (C), Estimated Units (D, E)</v>
      </c>
      <c r="C331" s="39"/>
      <c r="D331" s="39"/>
      <c r="E331" s="96"/>
      <c r="F331" s="275"/>
      <c r="G331" s="275"/>
      <c r="H331" s="235">
        <f t="shared" si="56"/>
        <v>44</v>
      </c>
      <c r="I331" s="127">
        <f t="shared" si="55"/>
        <v>319</v>
      </c>
    </row>
    <row r="332" spans="2:9" ht="14.25" x14ac:dyDescent="0.2">
      <c r="B332" s="20" t="str">
        <f t="shared" si="59"/>
        <v>Total Boone County Dollars</v>
      </c>
      <c r="C332" s="262"/>
      <c r="D332" s="262"/>
      <c r="E332" s="260">
        <f>IF(E329="","",+Application!E331*E329)</f>
        <v>0</v>
      </c>
      <c r="F332" s="276"/>
      <c r="G332" s="276"/>
      <c r="H332" s="235">
        <f t="shared" si="56"/>
        <v>45</v>
      </c>
      <c r="I332" s="127">
        <f t="shared" si="55"/>
        <v>320</v>
      </c>
    </row>
    <row r="333" spans="2:9" ht="14.25" x14ac:dyDescent="0.2">
      <c r="B333" s="49" t="str">
        <f t="shared" si="59"/>
        <v xml:space="preserve"> Campbell County</v>
      </c>
      <c r="C333" s="53">
        <f>+C330</f>
        <v>25</v>
      </c>
      <c r="D333" s="53">
        <f>+D330</f>
        <v>26</v>
      </c>
      <c r="E333" s="53">
        <f>+E330</f>
        <v>27</v>
      </c>
      <c r="F333" s="276"/>
      <c r="G333" s="276"/>
      <c r="H333" s="235">
        <f t="shared" si="56"/>
        <v>46</v>
      </c>
      <c r="I333" s="127">
        <f t="shared" si="55"/>
        <v>321</v>
      </c>
    </row>
    <row r="334" spans="2:9" ht="14.25" x14ac:dyDescent="0.2">
      <c r="B334" s="20" t="str">
        <f t="shared" si="59"/>
        <v>Actual Units Provided (C), Estimated Units (D, E)</v>
      </c>
      <c r="C334" s="39"/>
      <c r="D334" s="39"/>
      <c r="E334" s="97"/>
      <c r="F334" s="276"/>
      <c r="G334" s="276"/>
      <c r="H334" s="235">
        <f t="shared" si="56"/>
        <v>47</v>
      </c>
      <c r="I334" s="127">
        <f t="shared" ref="I334:I397" si="60">+I333+1</f>
        <v>322</v>
      </c>
    </row>
    <row r="335" spans="2:9" ht="14.25" x14ac:dyDescent="0.2">
      <c r="B335" s="20" t="str">
        <f t="shared" si="59"/>
        <v>Total Campbell County Dollars</v>
      </c>
      <c r="C335" s="262"/>
      <c r="D335" s="262"/>
      <c r="E335" s="260">
        <f>IF(E329="","",+Application!E334*E329)</f>
        <v>0</v>
      </c>
      <c r="F335" s="277"/>
      <c r="G335" s="277"/>
      <c r="H335" s="235">
        <f t="shared" si="56"/>
        <v>48</v>
      </c>
      <c r="I335" s="127">
        <f t="shared" si="60"/>
        <v>323</v>
      </c>
    </row>
    <row r="336" spans="2:9" ht="14.25" x14ac:dyDescent="0.2">
      <c r="B336" s="49" t="str">
        <f t="shared" si="59"/>
        <v xml:space="preserve"> Kenton County</v>
      </c>
      <c r="C336" s="53">
        <f>+C333</f>
        <v>25</v>
      </c>
      <c r="D336" s="53">
        <f>+D333</f>
        <v>26</v>
      </c>
      <c r="E336" s="53">
        <f>+E333</f>
        <v>27</v>
      </c>
      <c r="F336" s="256" t="s">
        <v>161</v>
      </c>
      <c r="G336" s="256" t="s">
        <v>162</v>
      </c>
      <c r="H336" s="235">
        <f t="shared" si="56"/>
        <v>49</v>
      </c>
      <c r="I336" s="127">
        <f t="shared" si="60"/>
        <v>324</v>
      </c>
    </row>
    <row r="337" spans="2:83" ht="14.25" x14ac:dyDescent="0.2">
      <c r="B337" s="20" t="str">
        <f t="shared" si="59"/>
        <v>Actual Units Provided (C), Estimated Units (D, E)</v>
      </c>
      <c r="C337" s="39"/>
      <c r="D337" s="39"/>
      <c r="E337" s="96"/>
      <c r="F337" s="275"/>
      <c r="G337" s="275"/>
      <c r="H337" s="235">
        <f t="shared" si="56"/>
        <v>50</v>
      </c>
      <c r="I337" s="127">
        <f t="shared" si="60"/>
        <v>325</v>
      </c>
    </row>
    <row r="338" spans="2:83" ht="14.25" x14ac:dyDescent="0.2">
      <c r="B338" s="20" t="str">
        <f t="shared" si="59"/>
        <v>Total Kenton County Dollars</v>
      </c>
      <c r="C338" s="262"/>
      <c r="D338" s="262"/>
      <c r="E338" s="260">
        <f>IF(E329="","",+Application!E337*E329)</f>
        <v>0</v>
      </c>
      <c r="F338" s="276"/>
      <c r="G338" s="276"/>
      <c r="H338" s="235">
        <f t="shared" si="56"/>
        <v>51</v>
      </c>
      <c r="I338" s="127">
        <f t="shared" si="60"/>
        <v>326</v>
      </c>
    </row>
    <row r="339" spans="2:83" ht="14.25" x14ac:dyDescent="0.2">
      <c r="B339" s="49" t="str">
        <f t="shared" si="59"/>
        <v xml:space="preserve"> All Other Counties</v>
      </c>
      <c r="C339" s="53">
        <f>+C336</f>
        <v>25</v>
      </c>
      <c r="D339" s="53">
        <f>+D336</f>
        <v>26</v>
      </c>
      <c r="E339" s="53">
        <f>+E336</f>
        <v>27</v>
      </c>
      <c r="F339" s="276"/>
      <c r="G339" s="276"/>
      <c r="H339" s="235">
        <f t="shared" si="56"/>
        <v>52</v>
      </c>
      <c r="I339" s="127">
        <f t="shared" si="60"/>
        <v>327</v>
      </c>
    </row>
    <row r="340" spans="2:83" ht="14.25" x14ac:dyDescent="0.2">
      <c r="B340" s="20" t="str">
        <f t="shared" si="59"/>
        <v>Actual Units Provided (C), Estimated Units (D, E)</v>
      </c>
      <c r="C340" s="43"/>
      <c r="D340" s="43"/>
      <c r="E340" s="98"/>
      <c r="F340" s="276"/>
      <c r="G340" s="276"/>
      <c r="H340" s="235">
        <f t="shared" si="56"/>
        <v>53</v>
      </c>
      <c r="I340" s="127">
        <f t="shared" si="60"/>
        <v>328</v>
      </c>
    </row>
    <row r="341" spans="2:83" ht="14.25" x14ac:dyDescent="0.2">
      <c r="B341" s="20" t="str">
        <f t="shared" si="59"/>
        <v>Total Units under "Requested Allocation Summary"</v>
      </c>
      <c r="C341" s="44">
        <f>+C340+C337+C334+C331</f>
        <v>0</v>
      </c>
      <c r="D341" s="44">
        <f>+D340+D337+D334+D331</f>
        <v>0</v>
      </c>
      <c r="E341" s="44">
        <f>+E340+E337+E334+E331</f>
        <v>0</v>
      </c>
      <c r="F341" s="276"/>
      <c r="G341" s="276"/>
      <c r="H341" s="235">
        <f t="shared" si="56"/>
        <v>54</v>
      </c>
      <c r="I341" s="127">
        <f t="shared" si="60"/>
        <v>329</v>
      </c>
    </row>
    <row r="342" spans="2:83" ht="14.25" collapsed="1" x14ac:dyDescent="0.2">
      <c r="B342" s="20" t="str">
        <f t="shared" si="59"/>
        <v>Reconciliation of total program units (should equal zero)</v>
      </c>
      <c r="C342" s="54">
        <f>+C309-C341</f>
        <v>0</v>
      </c>
      <c r="D342" s="54">
        <f>+D309-D341</f>
        <v>0</v>
      </c>
      <c r="E342" s="54">
        <f>+E309-E341</f>
        <v>0</v>
      </c>
      <c r="F342" s="277"/>
      <c r="G342" s="277"/>
      <c r="H342" s="235">
        <f t="shared" si="56"/>
        <v>55</v>
      </c>
      <c r="I342" s="127">
        <f t="shared" si="60"/>
        <v>330</v>
      </c>
    </row>
    <row r="343" spans="2:83" ht="33" customHeight="1" x14ac:dyDescent="0.2">
      <c r="B343" s="300" t="str">
        <f>(+$B$13&amp;" - "&amp;+B344)</f>
        <v>0 -  Program #6</v>
      </c>
      <c r="C343" s="300"/>
      <c r="D343" s="300"/>
      <c r="E343" s="300"/>
      <c r="F343" s="278" t="str">
        <f>+B343</f>
        <v>0 -  Program #6</v>
      </c>
      <c r="G343" s="279"/>
      <c r="H343" s="239">
        <v>1</v>
      </c>
      <c r="I343" s="127">
        <f t="shared" si="60"/>
        <v>331</v>
      </c>
    </row>
    <row r="344" spans="2:83" ht="15" customHeight="1" x14ac:dyDescent="0.2">
      <c r="B344" s="55" t="str">
        <f>+Application!B10</f>
        <v xml:space="preserve"> Program #6</v>
      </c>
      <c r="C344" s="240" t="str">
        <f>+C289</f>
        <v>Previous FY</v>
      </c>
      <c r="D344" s="240" t="str">
        <f>+D289</f>
        <v>Current FY</v>
      </c>
      <c r="E344" s="240" t="str">
        <f>+E289</f>
        <v>Next FY</v>
      </c>
      <c r="F344" s="321" t="s">
        <v>116</v>
      </c>
      <c r="G344" s="322"/>
      <c r="H344" s="239">
        <f>+H343+1</f>
        <v>2</v>
      </c>
      <c r="I344" s="127">
        <f t="shared" si="60"/>
        <v>332</v>
      </c>
    </row>
    <row r="345" spans="2:83" s="238" customFormat="1" ht="14.25" x14ac:dyDescent="0.2">
      <c r="B345" s="55" t="str">
        <f>+B290</f>
        <v>Revenue(s)</v>
      </c>
      <c r="C345" s="240">
        <f>+C290</f>
        <v>25</v>
      </c>
      <c r="D345" s="240">
        <f>+Application!D290</f>
        <v>26</v>
      </c>
      <c r="E345" s="240">
        <f>+E290</f>
        <v>27</v>
      </c>
      <c r="F345" s="323"/>
      <c r="G345" s="324"/>
      <c r="H345" s="239">
        <f t="shared" ref="H345:H397" si="61">+H344+1</f>
        <v>3</v>
      </c>
      <c r="I345" s="127">
        <f t="shared" si="60"/>
        <v>333</v>
      </c>
      <c r="J345" s="236"/>
      <c r="K345" s="109"/>
      <c r="L345" s="109"/>
      <c r="M345" s="109"/>
      <c r="N345" s="109"/>
      <c r="O345" s="109"/>
      <c r="P345" s="109"/>
      <c r="Q345" s="109"/>
      <c r="R345" s="109"/>
      <c r="S345" s="109"/>
      <c r="T345" s="109"/>
      <c r="U345" s="109"/>
      <c r="V345" s="109"/>
      <c r="W345" s="109"/>
      <c r="X345" s="109"/>
      <c r="Y345" s="109"/>
      <c r="Z345" s="110"/>
      <c r="AA345" s="109"/>
      <c r="AB345" s="109"/>
      <c r="AC345" s="109"/>
      <c r="AD345" s="109"/>
      <c r="AE345" s="109"/>
      <c r="AF345" s="109"/>
      <c r="AG345" s="109"/>
      <c r="AH345" s="109"/>
      <c r="AI345" s="109"/>
      <c r="AJ345" s="109"/>
      <c r="AK345" s="109"/>
      <c r="AL345" s="109"/>
      <c r="AM345" s="109"/>
      <c r="AN345" s="109"/>
      <c r="AO345" s="109"/>
      <c r="AP345" s="109"/>
      <c r="AQ345" s="109"/>
      <c r="AR345" s="109"/>
      <c r="AS345" s="109"/>
      <c r="AT345" s="109"/>
      <c r="AU345" s="109"/>
      <c r="AV345" s="109"/>
      <c r="AW345" s="109"/>
      <c r="AX345" s="109"/>
      <c r="AY345" s="109"/>
      <c r="AZ345" s="109"/>
      <c r="BA345" s="109"/>
      <c r="BB345" s="109"/>
      <c r="BC345" s="109"/>
      <c r="BD345" s="109"/>
      <c r="BE345" s="109"/>
      <c r="BF345" s="109"/>
      <c r="BG345" s="109"/>
      <c r="BH345" s="109"/>
      <c r="BI345" s="109"/>
      <c r="BJ345" s="109"/>
      <c r="BK345" s="109"/>
      <c r="BL345" s="236"/>
      <c r="BM345" s="236"/>
      <c r="BN345" s="236"/>
      <c r="BO345" s="236"/>
      <c r="BP345" s="236"/>
      <c r="BQ345" s="236"/>
      <c r="BR345" s="236"/>
      <c r="BS345" s="236"/>
      <c r="BT345" s="236"/>
      <c r="BU345" s="236"/>
      <c r="BV345" s="236"/>
      <c r="BW345" s="236"/>
      <c r="BX345" s="236"/>
      <c r="BY345" s="236"/>
      <c r="BZ345" s="236"/>
      <c r="CA345" s="236"/>
      <c r="CB345" s="236"/>
      <c r="CC345" s="236"/>
      <c r="CD345" s="236"/>
      <c r="CE345" s="237"/>
    </row>
    <row r="346" spans="2:83" ht="15" customHeight="1" x14ac:dyDescent="0.2">
      <c r="B346" s="79"/>
      <c r="C346" s="26"/>
      <c r="D346" s="26"/>
      <c r="E346" s="101"/>
      <c r="F346" s="295"/>
      <c r="G346" s="296"/>
      <c r="H346" s="239">
        <f t="shared" si="61"/>
        <v>4</v>
      </c>
      <c r="I346" s="127">
        <f t="shared" si="60"/>
        <v>334</v>
      </c>
    </row>
    <row r="347" spans="2:83" ht="14.25" x14ac:dyDescent="0.2">
      <c r="B347" s="79"/>
      <c r="C347" s="26"/>
      <c r="D347" s="26"/>
      <c r="E347" s="101"/>
      <c r="F347" s="295"/>
      <c r="G347" s="296"/>
      <c r="H347" s="239">
        <f t="shared" si="61"/>
        <v>5</v>
      </c>
      <c r="I347" s="127">
        <f t="shared" si="60"/>
        <v>335</v>
      </c>
    </row>
    <row r="348" spans="2:83" ht="14.25" x14ac:dyDescent="0.2">
      <c r="B348" s="79"/>
      <c r="C348" s="26"/>
      <c r="D348" s="26"/>
      <c r="E348" s="101"/>
      <c r="F348" s="295"/>
      <c r="G348" s="296"/>
      <c r="H348" s="239">
        <f t="shared" si="61"/>
        <v>6</v>
      </c>
      <c r="I348" s="127">
        <f t="shared" si="60"/>
        <v>336</v>
      </c>
    </row>
    <row r="349" spans="2:83" ht="14.25" x14ac:dyDescent="0.2">
      <c r="B349" s="79"/>
      <c r="C349" s="26"/>
      <c r="D349" s="26"/>
      <c r="E349" s="101"/>
      <c r="F349" s="295"/>
      <c r="G349" s="296"/>
      <c r="H349" s="239">
        <f t="shared" si="61"/>
        <v>7</v>
      </c>
      <c r="I349" s="127">
        <f t="shared" si="60"/>
        <v>337</v>
      </c>
    </row>
    <row r="350" spans="2:83" ht="14.25" x14ac:dyDescent="0.2">
      <c r="B350" s="79"/>
      <c r="C350" s="26"/>
      <c r="D350" s="26"/>
      <c r="E350" s="101"/>
      <c r="F350" s="295"/>
      <c r="G350" s="296"/>
      <c r="H350" s="239">
        <f t="shared" si="61"/>
        <v>8</v>
      </c>
      <c r="I350" s="127">
        <f t="shared" si="60"/>
        <v>338</v>
      </c>
    </row>
    <row r="351" spans="2:83" ht="14.25" x14ac:dyDescent="0.2">
      <c r="B351" s="79"/>
      <c r="C351" s="26"/>
      <c r="D351" s="26"/>
      <c r="E351" s="101"/>
      <c r="F351" s="295"/>
      <c r="G351" s="296"/>
      <c r="H351" s="239">
        <f t="shared" si="61"/>
        <v>9</v>
      </c>
      <c r="I351" s="127">
        <f t="shared" si="60"/>
        <v>339</v>
      </c>
    </row>
    <row r="352" spans="2:83" ht="14.25" x14ac:dyDescent="0.2">
      <c r="B352" s="79"/>
      <c r="C352" s="26"/>
      <c r="D352" s="26"/>
      <c r="E352" s="101"/>
      <c r="F352" s="295"/>
      <c r="G352" s="296"/>
      <c r="H352" s="239">
        <f t="shared" si="61"/>
        <v>10</v>
      </c>
      <c r="I352" s="127">
        <f t="shared" si="60"/>
        <v>340</v>
      </c>
    </row>
    <row r="353" spans="2:9" ht="14.25" x14ac:dyDescent="0.2">
      <c r="B353" s="20" t="str">
        <f>+B298</f>
        <v xml:space="preserve">Boone, Campbell and Kenton County Fiscal Court Funds </v>
      </c>
      <c r="C353" s="28">
        <f>C387+C390+C393</f>
        <v>0</v>
      </c>
      <c r="D353" s="28">
        <f>D387+D390+D393</f>
        <v>0</v>
      </c>
      <c r="E353" s="28">
        <f>E387+E390+E393</f>
        <v>0</v>
      </c>
      <c r="F353" s="295"/>
      <c r="G353" s="296"/>
      <c r="H353" s="239">
        <f t="shared" si="61"/>
        <v>11</v>
      </c>
      <c r="I353" s="127">
        <f t="shared" si="60"/>
        <v>341</v>
      </c>
    </row>
    <row r="354" spans="2:9" ht="14.25" x14ac:dyDescent="0.2">
      <c r="B354" s="20" t="str">
        <f>+B299</f>
        <v>Total Revenues (excluding County MH/ID/AG funding)</v>
      </c>
      <c r="C354" s="51">
        <f>SUM(C346:C352)</f>
        <v>0</v>
      </c>
      <c r="D354" s="36">
        <f>SUM(D346:D352)</f>
        <v>0</v>
      </c>
      <c r="E354" s="29">
        <f>SUM(E346:E352)</f>
        <v>0</v>
      </c>
      <c r="F354" s="295"/>
      <c r="G354" s="296"/>
      <c r="H354" s="239">
        <f t="shared" si="61"/>
        <v>12</v>
      </c>
      <c r="I354" s="127">
        <f t="shared" si="60"/>
        <v>342</v>
      </c>
    </row>
    <row r="355" spans="2:9" ht="14.25" x14ac:dyDescent="0.2">
      <c r="B355" s="55" t="str">
        <f>+B301</f>
        <v>Program Expenses</v>
      </c>
      <c r="C355" s="240">
        <f>+$C$125</f>
        <v>25</v>
      </c>
      <c r="D355" s="240">
        <f>+$D$125</f>
        <v>26</v>
      </c>
      <c r="E355" s="240">
        <f>+E345</f>
        <v>27</v>
      </c>
      <c r="F355" s="297" t="s">
        <v>124</v>
      </c>
      <c r="G355" s="298"/>
      <c r="H355" s="239">
        <f t="shared" si="61"/>
        <v>13</v>
      </c>
      <c r="I355" s="127">
        <f t="shared" si="60"/>
        <v>343</v>
      </c>
    </row>
    <row r="356" spans="2:9" ht="14.25" x14ac:dyDescent="0.2">
      <c r="B356" s="20" t="str">
        <f t="shared" ref="B356:B367" si="62">+B301</f>
        <v>Program Expenses</v>
      </c>
      <c r="C356" s="26"/>
      <c r="D356" s="26"/>
      <c r="E356" s="101"/>
      <c r="F356" s="295"/>
      <c r="G356" s="296"/>
      <c r="H356" s="239">
        <f t="shared" si="61"/>
        <v>14</v>
      </c>
      <c r="I356" s="127">
        <f t="shared" si="60"/>
        <v>344</v>
      </c>
    </row>
    <row r="357" spans="2:9" ht="14.25" x14ac:dyDescent="0.2">
      <c r="B357" s="20" t="str">
        <f t="shared" si="62"/>
        <v>Program Management Cost</v>
      </c>
      <c r="C357" s="26"/>
      <c r="D357" s="26"/>
      <c r="E357" s="101"/>
      <c r="F357" s="295"/>
      <c r="G357" s="296"/>
      <c r="H357" s="239">
        <f t="shared" si="61"/>
        <v>15</v>
      </c>
      <c r="I357" s="127">
        <f t="shared" si="60"/>
        <v>345</v>
      </c>
    </row>
    <row r="358" spans="2:9" ht="14.25" x14ac:dyDescent="0.2">
      <c r="B358" s="20" t="str">
        <f t="shared" si="62"/>
        <v>Program Development (Fund Raising Cost)</v>
      </c>
      <c r="C358" s="26"/>
      <c r="D358" s="26"/>
      <c r="E358" s="101"/>
      <c r="F358" s="295"/>
      <c r="G358" s="296"/>
      <c r="H358" s="239">
        <f t="shared" si="61"/>
        <v>16</v>
      </c>
      <c r="I358" s="127">
        <f t="shared" si="60"/>
        <v>346</v>
      </c>
    </row>
    <row r="359" spans="2:9" ht="14.25" x14ac:dyDescent="0.2">
      <c r="B359" s="20" t="str">
        <f t="shared" si="62"/>
        <v>Total Expenses</v>
      </c>
      <c r="C359" s="36">
        <f>SUM(C356:C358)</f>
        <v>0</v>
      </c>
      <c r="D359" s="36">
        <f>SUM(D356:D358)</f>
        <v>0</v>
      </c>
      <c r="E359" s="36">
        <f>SUM(E356:E358)</f>
        <v>0</v>
      </c>
      <c r="F359" s="295"/>
      <c r="G359" s="296"/>
      <c r="H359" s="239">
        <f t="shared" si="61"/>
        <v>17</v>
      </c>
      <c r="I359" s="127">
        <f t="shared" si="60"/>
        <v>347</v>
      </c>
    </row>
    <row r="360" spans="2:9" ht="15" customHeight="1" x14ac:dyDescent="0.2">
      <c r="B360" s="55" t="str">
        <f t="shared" si="62"/>
        <v>Fiscal Year Summary</v>
      </c>
      <c r="C360" s="240">
        <f>+$C$125</f>
        <v>25</v>
      </c>
      <c r="D360" s="240">
        <f>+$D$125</f>
        <v>26</v>
      </c>
      <c r="E360" s="240">
        <f>+E355</f>
        <v>27</v>
      </c>
      <c r="F360" s="295"/>
      <c r="G360" s="296"/>
      <c r="H360" s="239">
        <f t="shared" si="61"/>
        <v>18</v>
      </c>
      <c r="I360" s="127">
        <f t="shared" si="60"/>
        <v>348</v>
      </c>
    </row>
    <row r="361" spans="2:9" ht="14.25" x14ac:dyDescent="0.2">
      <c r="B361" s="20" t="str">
        <f>B354</f>
        <v>Total Revenues (excluding County MH/ID/AG funding)</v>
      </c>
      <c r="C361" s="36">
        <f>+C354</f>
        <v>0</v>
      </c>
      <c r="D361" s="36">
        <f>+D354</f>
        <v>0</v>
      </c>
      <c r="E361" s="29">
        <f>+E354</f>
        <v>0</v>
      </c>
      <c r="F361" s="295"/>
      <c r="G361" s="296"/>
      <c r="H361" s="239">
        <f t="shared" si="61"/>
        <v>19</v>
      </c>
      <c r="I361" s="127">
        <f t="shared" si="60"/>
        <v>349</v>
      </c>
    </row>
    <row r="362" spans="2:9" ht="15" customHeight="1" x14ac:dyDescent="0.2">
      <c r="B362" s="20" t="str">
        <f t="shared" si="62"/>
        <v>Total Expenses</v>
      </c>
      <c r="C362" s="36">
        <f>+C359</f>
        <v>0</v>
      </c>
      <c r="D362" s="36">
        <f>+D359</f>
        <v>0</v>
      </c>
      <c r="E362" s="29">
        <f>+E359</f>
        <v>0</v>
      </c>
      <c r="F362" s="295"/>
      <c r="G362" s="296"/>
      <c r="H362" s="239">
        <f t="shared" si="61"/>
        <v>20</v>
      </c>
      <c r="I362" s="127">
        <f t="shared" si="60"/>
        <v>350</v>
      </c>
    </row>
    <row r="363" spans="2:9" ht="14.25" x14ac:dyDescent="0.2">
      <c r="B363" s="20" t="str">
        <f t="shared" si="62"/>
        <v>Net Gain or (Loss)</v>
      </c>
      <c r="C363" s="36">
        <f>+C354-C362</f>
        <v>0</v>
      </c>
      <c r="D363" s="36">
        <f>+D354-D362</f>
        <v>0</v>
      </c>
      <c r="E363" s="36">
        <f>+E354-E362</f>
        <v>0</v>
      </c>
      <c r="F363" s="295"/>
      <c r="G363" s="296"/>
      <c r="H363" s="239">
        <f t="shared" si="61"/>
        <v>21</v>
      </c>
      <c r="I363" s="127">
        <f t="shared" si="60"/>
        <v>351</v>
      </c>
    </row>
    <row r="364" spans="2:9" ht="14.25" x14ac:dyDescent="0.2">
      <c r="B364" s="20" t="str">
        <f t="shared" si="62"/>
        <v>Total Program Units Actual (C)/Projected (D, E)</v>
      </c>
      <c r="C364" s="35"/>
      <c r="D364" s="35"/>
      <c r="E364" s="35"/>
      <c r="F364" s="295"/>
      <c r="G364" s="296"/>
      <c r="H364" s="239">
        <f t="shared" si="61"/>
        <v>22</v>
      </c>
      <c r="I364" s="127">
        <f t="shared" si="60"/>
        <v>352</v>
      </c>
    </row>
    <row r="365" spans="2:9" ht="15.75" customHeight="1" x14ac:dyDescent="0.2">
      <c r="B365" s="20" t="str">
        <f t="shared" si="62"/>
        <v>Agency Unit Cost</v>
      </c>
      <c r="C365" s="36">
        <f>IF(+C364=0,0,IF(+C363&gt;0,C362/C364,+C362/C364))</f>
        <v>0</v>
      </c>
      <c r="D365" s="36">
        <f>IF(+D364=0,0,IF(+D363&gt;0,D362/D364,+D362/D364))</f>
        <v>0</v>
      </c>
      <c r="E365" s="36">
        <f>IF(+E364=0,0,IF(+E363&gt;0,E362/E364,+E362/E364))</f>
        <v>0</v>
      </c>
      <c r="F365" s="295"/>
      <c r="G365" s="296"/>
      <c r="H365" s="239">
        <f t="shared" si="61"/>
        <v>23</v>
      </c>
      <c r="I365" s="127">
        <f t="shared" si="60"/>
        <v>353</v>
      </c>
    </row>
    <row r="366" spans="2:9" ht="14.25" x14ac:dyDescent="0.2">
      <c r="B366" s="20" t="str">
        <f t="shared" si="62"/>
        <v>County Unit Cost = Net Gain or Loss/Total Program Units</v>
      </c>
      <c r="C366" s="36">
        <f>IF(+C364=0,0,IF(+C363&gt;0,0,-C363/C364))</f>
        <v>0</v>
      </c>
      <c r="D366" s="36">
        <f>IF(+D364=0,0,IF(+D363&gt;0,0,-D363/D364))</f>
        <v>0</v>
      </c>
      <c r="E366" s="36">
        <f>IF(+E364=0,0,IF(+E363&gt;0,0,-E363/E364))</f>
        <v>0</v>
      </c>
      <c r="F366" s="295"/>
      <c r="G366" s="296"/>
      <c r="H366" s="239">
        <f t="shared" si="61"/>
        <v>24</v>
      </c>
      <c r="I366" s="127">
        <f t="shared" si="60"/>
        <v>354</v>
      </c>
    </row>
    <row r="367" spans="2:9" ht="14.25" x14ac:dyDescent="0.2">
      <c r="B367" s="55" t="str">
        <f t="shared" si="62"/>
        <v>General Program Information</v>
      </c>
      <c r="C367" s="241"/>
      <c r="D367" s="241"/>
      <c r="E367" s="241"/>
      <c r="F367" s="295"/>
      <c r="G367" s="296"/>
      <c r="H367" s="239">
        <f t="shared" si="61"/>
        <v>25</v>
      </c>
      <c r="I367" s="127">
        <f t="shared" si="60"/>
        <v>355</v>
      </c>
    </row>
    <row r="368" spans="2:9" ht="14.25" customHeight="1" x14ac:dyDescent="0.2">
      <c r="B368" s="20" t="s">
        <v>74</v>
      </c>
      <c r="C368" s="288"/>
      <c r="D368" s="289"/>
      <c r="E368" s="290"/>
      <c r="F368" s="295"/>
      <c r="G368" s="296"/>
      <c r="H368" s="239">
        <f t="shared" si="61"/>
        <v>26</v>
      </c>
      <c r="I368" s="127">
        <f t="shared" si="60"/>
        <v>356</v>
      </c>
    </row>
    <row r="369" spans="2:9" ht="14.25" x14ac:dyDescent="0.2">
      <c r="B369" s="20" t="s">
        <v>132</v>
      </c>
      <c r="C369" s="303" t="s">
        <v>24</v>
      </c>
      <c r="D369" s="304"/>
      <c r="E369" s="305"/>
      <c r="F369" s="266" t="s">
        <v>133</v>
      </c>
      <c r="G369" s="273"/>
      <c r="H369" s="239">
        <f t="shared" si="61"/>
        <v>27</v>
      </c>
      <c r="I369" s="127">
        <f t="shared" si="60"/>
        <v>357</v>
      </c>
    </row>
    <row r="370" spans="2:9" ht="14.25" x14ac:dyDescent="0.2">
      <c r="B370" s="20" t="s">
        <v>134</v>
      </c>
      <c r="C370" s="303" t="s">
        <v>24</v>
      </c>
      <c r="D370" s="304"/>
      <c r="E370" s="305"/>
      <c r="F370" s="266" t="s">
        <v>135</v>
      </c>
      <c r="G370" s="270"/>
      <c r="H370" s="239">
        <f t="shared" si="61"/>
        <v>28</v>
      </c>
      <c r="I370" s="127">
        <f t="shared" si="60"/>
        <v>358</v>
      </c>
    </row>
    <row r="371" spans="2:9" ht="14.25" x14ac:dyDescent="0.2">
      <c r="B371" s="104" t="s">
        <v>136</v>
      </c>
      <c r="C371" s="303" t="s">
        <v>24</v>
      </c>
      <c r="D371" s="304"/>
      <c r="E371" s="305"/>
      <c r="F371" s="267" t="s">
        <v>137</v>
      </c>
      <c r="G371" s="272"/>
      <c r="H371" s="239">
        <f t="shared" si="61"/>
        <v>29</v>
      </c>
      <c r="I371" s="127">
        <f t="shared" si="60"/>
        <v>359</v>
      </c>
    </row>
    <row r="372" spans="2:9" ht="14.25" x14ac:dyDescent="0.2">
      <c r="B372" s="20" t="s">
        <v>138</v>
      </c>
      <c r="C372" s="301" t="s">
        <v>24</v>
      </c>
      <c r="D372" s="301"/>
      <c r="E372" s="301"/>
      <c r="F372" s="291" t="s">
        <v>139</v>
      </c>
      <c r="G372" s="299"/>
      <c r="H372" s="239">
        <f t="shared" si="61"/>
        <v>30</v>
      </c>
      <c r="I372" s="127">
        <f t="shared" si="60"/>
        <v>360</v>
      </c>
    </row>
    <row r="373" spans="2:9" ht="14.25" x14ac:dyDescent="0.2">
      <c r="B373" s="20" t="s">
        <v>140</v>
      </c>
      <c r="C373" s="301" t="s">
        <v>24</v>
      </c>
      <c r="D373" s="301"/>
      <c r="E373" s="301"/>
      <c r="F373" s="292"/>
      <c r="G373" s="299"/>
      <c r="H373" s="239">
        <f t="shared" si="61"/>
        <v>31</v>
      </c>
      <c r="I373" s="127">
        <f t="shared" si="60"/>
        <v>361</v>
      </c>
    </row>
    <row r="374" spans="2:9" ht="14.25" customHeight="1" x14ac:dyDescent="0.2">
      <c r="B374" s="258" t="str">
        <f>B319</f>
        <v>Service Format: Site-based, Home-based, Community-based</v>
      </c>
      <c r="C374" s="301" t="s">
        <v>24</v>
      </c>
      <c r="D374" s="301"/>
      <c r="E374" s="301"/>
      <c r="F374" s="293"/>
      <c r="G374" s="299"/>
      <c r="H374" s="239">
        <f t="shared" si="61"/>
        <v>32</v>
      </c>
      <c r="I374" s="127">
        <f t="shared" si="60"/>
        <v>362</v>
      </c>
    </row>
    <row r="375" spans="2:9" ht="14.25" x14ac:dyDescent="0.2">
      <c r="B375" s="280" t="s">
        <v>142</v>
      </c>
      <c r="C375" s="282"/>
      <c r="D375" s="283"/>
      <c r="E375" s="284"/>
      <c r="F375" s="291" t="s">
        <v>143</v>
      </c>
      <c r="G375" s="315"/>
      <c r="H375" s="239">
        <f t="shared" si="61"/>
        <v>33</v>
      </c>
      <c r="I375" s="127">
        <f t="shared" si="60"/>
        <v>363</v>
      </c>
    </row>
    <row r="376" spans="2:9" ht="14.25" customHeight="1" x14ac:dyDescent="0.2">
      <c r="B376" s="281"/>
      <c r="C376" s="285"/>
      <c r="D376" s="286"/>
      <c r="E376" s="287"/>
      <c r="F376" s="293"/>
      <c r="G376" s="315"/>
      <c r="H376" s="239">
        <f t="shared" si="61"/>
        <v>34</v>
      </c>
      <c r="I376" s="127">
        <f t="shared" si="60"/>
        <v>364</v>
      </c>
    </row>
    <row r="377" spans="2:9" ht="14.25" x14ac:dyDescent="0.2">
      <c r="B377" s="55" t="str">
        <f t="shared" ref="B377:B397" si="63">+B322</f>
        <v>Unduplicated Clients</v>
      </c>
      <c r="C377" s="240">
        <f>+C383</f>
        <v>25</v>
      </c>
      <c r="D377" s="240">
        <f>+D383</f>
        <v>26</v>
      </c>
      <c r="E377" s="240">
        <f>+E383</f>
        <v>27</v>
      </c>
      <c r="F377" s="240" t="s">
        <v>145</v>
      </c>
      <c r="G377" s="240" t="str">
        <f>+G102</f>
        <v>How will you measure each SMART goal?</v>
      </c>
      <c r="H377" s="239">
        <f t="shared" si="61"/>
        <v>35</v>
      </c>
      <c r="I377" s="127">
        <f t="shared" si="60"/>
        <v>365</v>
      </c>
    </row>
    <row r="378" spans="2:9" ht="14.25" x14ac:dyDescent="0.2">
      <c r="B378" s="20" t="str">
        <f t="shared" si="63"/>
        <v>Boone County</v>
      </c>
      <c r="C378" s="39"/>
      <c r="D378" s="39"/>
      <c r="E378" s="39"/>
      <c r="F378" s="255" t="s">
        <v>147</v>
      </c>
      <c r="G378" s="255" t="s">
        <v>148</v>
      </c>
      <c r="H378" s="239">
        <f t="shared" si="61"/>
        <v>36</v>
      </c>
      <c r="I378" s="127">
        <f t="shared" si="60"/>
        <v>366</v>
      </c>
    </row>
    <row r="379" spans="2:9" ht="14.25" x14ac:dyDescent="0.2">
      <c r="B379" s="20" t="str">
        <f t="shared" si="63"/>
        <v>Campbell County</v>
      </c>
      <c r="C379" s="39"/>
      <c r="D379" s="39"/>
      <c r="E379" s="39"/>
      <c r="F379" s="275"/>
      <c r="G379" s="275"/>
      <c r="H379" s="239">
        <f t="shared" si="61"/>
        <v>37</v>
      </c>
      <c r="I379" s="127">
        <f t="shared" si="60"/>
        <v>367</v>
      </c>
    </row>
    <row r="380" spans="2:9" ht="14.25" x14ac:dyDescent="0.2">
      <c r="B380" s="20" t="str">
        <f t="shared" si="63"/>
        <v>Kenton County</v>
      </c>
      <c r="C380" s="39"/>
      <c r="D380" s="39"/>
      <c r="E380" s="39"/>
      <c r="F380" s="276"/>
      <c r="G380" s="276"/>
      <c r="H380" s="239">
        <f t="shared" si="61"/>
        <v>38</v>
      </c>
      <c r="I380" s="127">
        <f t="shared" si="60"/>
        <v>368</v>
      </c>
    </row>
    <row r="381" spans="2:9" ht="14.25" x14ac:dyDescent="0.2">
      <c r="B381" s="20" t="str">
        <f t="shared" si="63"/>
        <v>Other County(ies)</v>
      </c>
      <c r="C381" s="39"/>
      <c r="D381" s="39"/>
      <c r="E381" s="39"/>
      <c r="F381" s="276"/>
      <c r="G381" s="276"/>
      <c r="H381" s="239">
        <f t="shared" si="61"/>
        <v>39</v>
      </c>
      <c r="I381" s="127">
        <f t="shared" si="60"/>
        <v>369</v>
      </c>
    </row>
    <row r="382" spans="2:9" ht="14.25" x14ac:dyDescent="0.2">
      <c r="B382" s="20" t="str">
        <f t="shared" si="63"/>
        <v>Total</v>
      </c>
      <c r="C382" s="40">
        <f>SUM(C378:C381)</f>
        <v>0</v>
      </c>
      <c r="D382" s="40">
        <f>SUM(D378:D381)</f>
        <v>0</v>
      </c>
      <c r="E382" s="40">
        <f>SUM(E378:E381)</f>
        <v>0</v>
      </c>
      <c r="F382" s="276"/>
      <c r="G382" s="276"/>
      <c r="H382" s="239">
        <f t="shared" si="61"/>
        <v>40</v>
      </c>
      <c r="I382" s="127">
        <f t="shared" si="60"/>
        <v>370</v>
      </c>
    </row>
    <row r="383" spans="2:9" ht="14.25" x14ac:dyDescent="0.2">
      <c r="B383" s="55" t="str">
        <f t="shared" si="63"/>
        <v>Requested Allocation Summary</v>
      </c>
      <c r="C383" s="240">
        <f>+C345</f>
        <v>25</v>
      </c>
      <c r="D383" s="240">
        <f>+D328</f>
        <v>26</v>
      </c>
      <c r="E383" s="240">
        <f>+E345</f>
        <v>27</v>
      </c>
      <c r="F383" s="276"/>
      <c r="G383" s="276"/>
      <c r="H383" s="239">
        <f t="shared" si="61"/>
        <v>41</v>
      </c>
      <c r="I383" s="127">
        <f t="shared" si="60"/>
        <v>371</v>
      </c>
    </row>
    <row r="384" spans="2:9" ht="14.25" x14ac:dyDescent="0.2">
      <c r="B384" s="20" t="str">
        <f t="shared" si="63"/>
        <v>County Unit Cost (Previous &amp; Current)</v>
      </c>
      <c r="C384" s="263"/>
      <c r="D384" s="263"/>
      <c r="E384" s="260">
        <f>ROUND(E366,2)</f>
        <v>0</v>
      </c>
      <c r="F384" s="277"/>
      <c r="G384" s="277"/>
      <c r="H384" s="239">
        <f t="shared" si="61"/>
        <v>42</v>
      </c>
      <c r="I384" s="127">
        <f t="shared" si="60"/>
        <v>372</v>
      </c>
    </row>
    <row r="385" spans="2:9" ht="14.25" x14ac:dyDescent="0.2">
      <c r="B385" s="55" t="str">
        <f t="shared" si="63"/>
        <v xml:space="preserve"> Boone County</v>
      </c>
      <c r="C385" s="240" t="s">
        <v>117</v>
      </c>
      <c r="D385" s="240" t="s">
        <v>117</v>
      </c>
      <c r="E385" s="240" t="s">
        <v>117</v>
      </c>
      <c r="F385" s="255" t="s">
        <v>154</v>
      </c>
      <c r="G385" s="255" t="s">
        <v>155</v>
      </c>
      <c r="H385" s="239">
        <f t="shared" si="61"/>
        <v>43</v>
      </c>
      <c r="I385" s="127">
        <f t="shared" si="60"/>
        <v>373</v>
      </c>
    </row>
    <row r="386" spans="2:9" ht="14.25" x14ac:dyDescent="0.2">
      <c r="B386" s="20" t="str">
        <f t="shared" si="63"/>
        <v>Actual Units Provided (C), Estimated Units (D, E)</v>
      </c>
      <c r="C386" s="39"/>
      <c r="D386" s="39"/>
      <c r="E386" s="96"/>
      <c r="F386" s="318"/>
      <c r="G386" s="318"/>
      <c r="H386" s="239">
        <f t="shared" si="61"/>
        <v>44</v>
      </c>
      <c r="I386" s="127">
        <f t="shared" si="60"/>
        <v>374</v>
      </c>
    </row>
    <row r="387" spans="2:9" ht="14.25" x14ac:dyDescent="0.2">
      <c r="B387" s="20" t="str">
        <f t="shared" si="63"/>
        <v>Total Boone County Dollars</v>
      </c>
      <c r="C387" s="262"/>
      <c r="D387" s="262"/>
      <c r="E387" s="260">
        <f>IF(E384="","",+Application!E386*E384)</f>
        <v>0</v>
      </c>
      <c r="F387" s="319"/>
      <c r="G387" s="319"/>
      <c r="H387" s="239">
        <f t="shared" si="61"/>
        <v>45</v>
      </c>
      <c r="I387" s="127">
        <f t="shared" si="60"/>
        <v>375</v>
      </c>
    </row>
    <row r="388" spans="2:9" ht="14.25" x14ac:dyDescent="0.2">
      <c r="B388" s="55" t="str">
        <f t="shared" si="63"/>
        <v xml:space="preserve"> Campbell County</v>
      </c>
      <c r="C388" s="240" t="s">
        <v>119</v>
      </c>
      <c r="D388" s="240" t="s">
        <v>119</v>
      </c>
      <c r="E388" s="240" t="s">
        <v>119</v>
      </c>
      <c r="F388" s="319"/>
      <c r="G388" s="319"/>
      <c r="H388" s="239">
        <f t="shared" si="61"/>
        <v>46</v>
      </c>
      <c r="I388" s="127">
        <f t="shared" si="60"/>
        <v>376</v>
      </c>
    </row>
    <row r="389" spans="2:9" ht="14.25" x14ac:dyDescent="0.2">
      <c r="B389" s="20" t="str">
        <f t="shared" si="63"/>
        <v>Actual Units Provided (C), Estimated Units (D, E)</v>
      </c>
      <c r="C389" s="39"/>
      <c r="D389" s="39"/>
      <c r="E389" s="97"/>
      <c r="F389" s="319"/>
      <c r="G389" s="319"/>
      <c r="H389" s="239">
        <f t="shared" si="61"/>
        <v>47</v>
      </c>
      <c r="I389" s="127">
        <f t="shared" si="60"/>
        <v>377</v>
      </c>
    </row>
    <row r="390" spans="2:9" ht="14.25" x14ac:dyDescent="0.2">
      <c r="B390" s="20" t="str">
        <f t="shared" si="63"/>
        <v>Total Campbell County Dollars</v>
      </c>
      <c r="C390" s="262"/>
      <c r="D390" s="262"/>
      <c r="E390" s="260">
        <f>IF(E384="","",+Application!E389*E384)</f>
        <v>0</v>
      </c>
      <c r="F390" s="320"/>
      <c r="G390" s="320"/>
      <c r="H390" s="239">
        <f t="shared" si="61"/>
        <v>48</v>
      </c>
      <c r="I390" s="127">
        <f t="shared" si="60"/>
        <v>378</v>
      </c>
    </row>
    <row r="391" spans="2:9" ht="14.25" x14ac:dyDescent="0.2">
      <c r="B391" s="55" t="str">
        <f t="shared" si="63"/>
        <v xml:space="preserve"> Kenton County</v>
      </c>
      <c r="C391" s="240" t="s">
        <v>120</v>
      </c>
      <c r="D391" s="240" t="s">
        <v>120</v>
      </c>
      <c r="E391" s="240" t="s">
        <v>120</v>
      </c>
      <c r="F391" s="255" t="s">
        <v>161</v>
      </c>
      <c r="G391" s="255" t="s">
        <v>162</v>
      </c>
      <c r="H391" s="239">
        <f t="shared" si="61"/>
        <v>49</v>
      </c>
      <c r="I391" s="127">
        <f t="shared" si="60"/>
        <v>379</v>
      </c>
    </row>
    <row r="392" spans="2:9" ht="14.25" x14ac:dyDescent="0.2">
      <c r="B392" s="20" t="str">
        <f t="shared" si="63"/>
        <v>Actual Units Provided (C), Estimated Units (D, E)</v>
      </c>
      <c r="C392" s="39"/>
      <c r="D392" s="39"/>
      <c r="E392" s="96"/>
      <c r="F392" s="318"/>
      <c r="G392" s="318"/>
      <c r="H392" s="239">
        <f t="shared" si="61"/>
        <v>50</v>
      </c>
      <c r="I392" s="127">
        <f t="shared" si="60"/>
        <v>380</v>
      </c>
    </row>
    <row r="393" spans="2:9" ht="14.25" x14ac:dyDescent="0.2">
      <c r="B393" s="20" t="str">
        <f t="shared" si="63"/>
        <v>Total Kenton County Dollars</v>
      </c>
      <c r="C393" s="262"/>
      <c r="D393" s="262"/>
      <c r="E393" s="260">
        <f>IF(E384="","",+Application!E392*E384)</f>
        <v>0</v>
      </c>
      <c r="F393" s="319"/>
      <c r="G393" s="319"/>
      <c r="H393" s="239">
        <f t="shared" si="61"/>
        <v>51</v>
      </c>
      <c r="I393" s="127">
        <f t="shared" si="60"/>
        <v>381</v>
      </c>
    </row>
    <row r="394" spans="2:9" ht="14.25" x14ac:dyDescent="0.2">
      <c r="B394" s="55" t="str">
        <f t="shared" si="63"/>
        <v xml:space="preserve"> All Other Counties</v>
      </c>
      <c r="C394" s="240" t="s">
        <v>167</v>
      </c>
      <c r="D394" s="240" t="s">
        <v>167</v>
      </c>
      <c r="E394" s="240" t="s">
        <v>167</v>
      </c>
      <c r="F394" s="319"/>
      <c r="G394" s="319"/>
      <c r="H394" s="239">
        <f t="shared" si="61"/>
        <v>52</v>
      </c>
      <c r="I394" s="127">
        <f t="shared" si="60"/>
        <v>382</v>
      </c>
    </row>
    <row r="395" spans="2:9" ht="14.25" x14ac:dyDescent="0.2">
      <c r="B395" s="20" t="str">
        <f t="shared" si="63"/>
        <v>Actual Units Provided (C), Estimated Units (D, E)</v>
      </c>
      <c r="C395" s="43"/>
      <c r="D395" s="43"/>
      <c r="E395" s="98"/>
      <c r="F395" s="319"/>
      <c r="G395" s="319"/>
      <c r="H395" s="239">
        <f t="shared" si="61"/>
        <v>53</v>
      </c>
      <c r="I395" s="127">
        <f t="shared" si="60"/>
        <v>383</v>
      </c>
    </row>
    <row r="396" spans="2:9" ht="14.25" x14ac:dyDescent="0.2">
      <c r="B396" s="20" t="str">
        <f t="shared" si="63"/>
        <v>Total Units under "Requested Allocation Summary"</v>
      </c>
      <c r="C396" s="44">
        <f>+C395+C392+C389+C386</f>
        <v>0</v>
      </c>
      <c r="D396" s="44">
        <f>+D395+D392+D389+D386</f>
        <v>0</v>
      </c>
      <c r="E396" s="44">
        <f>+E395+E392+E389+E386</f>
        <v>0</v>
      </c>
      <c r="F396" s="319"/>
      <c r="G396" s="319"/>
      <c r="H396" s="239">
        <f t="shared" si="61"/>
        <v>54</v>
      </c>
      <c r="I396" s="127">
        <f t="shared" si="60"/>
        <v>384</v>
      </c>
    </row>
    <row r="397" spans="2:9" ht="14.25" x14ac:dyDescent="0.2">
      <c r="B397" s="20" t="str">
        <f t="shared" si="63"/>
        <v>Reconciliation of total program units (should equal zero)</v>
      </c>
      <c r="C397" s="44">
        <f>+C364-C396</f>
        <v>0</v>
      </c>
      <c r="D397" s="44">
        <f>+D364-D396</f>
        <v>0</v>
      </c>
      <c r="E397" s="44">
        <f>+E364-E396</f>
        <v>0</v>
      </c>
      <c r="F397" s="320"/>
      <c r="G397" s="320"/>
      <c r="H397" s="239">
        <f t="shared" si="61"/>
        <v>55</v>
      </c>
      <c r="I397" s="127">
        <f t="shared" si="60"/>
        <v>385</v>
      </c>
    </row>
    <row r="398" spans="2:9" x14ac:dyDescent="0.2">
      <c r="I398" s="127"/>
    </row>
    <row r="399" spans="2:9" x14ac:dyDescent="0.2">
      <c r="I399" s="127"/>
    </row>
    <row r="400" spans="2:9" x14ac:dyDescent="0.2">
      <c r="I400" s="127"/>
    </row>
    <row r="408" spans="2:2" ht="14.25" x14ac:dyDescent="0.2">
      <c r="B408" s="109"/>
    </row>
    <row r="409" spans="2:2" ht="14.25" x14ac:dyDescent="0.2">
      <c r="B409" s="109"/>
    </row>
    <row r="410" spans="2:2" ht="14.25" x14ac:dyDescent="0.2">
      <c r="B410" s="109"/>
    </row>
  </sheetData>
  <sheetProtection algorithmName="SHA-512" hashValue="t7owpV94g2IScFToeMDZ+nsdZ7FDcdNed/2x0XuIluM8jAB25EYBDFxsBxG0KtBWy+ulEU0UqkU09LZcse0m5Q==" saltValue="YBMNcZWS7O5vbH1roGcD7w==" spinCount="100000" sheet="1" objects="1" scenarios="1"/>
  <protectedRanges>
    <protectedRange sqref="B71:E77 C81:E83 C89:E89 C93 C100:E101 C103:E106 C109:D109 C111:E111 C112:D112 C114:E114 C115:D115 C117:E117 C118:D118 C120:E120 F71 F87 F104:G109 F111:G115 F117:G122 G95:G101 F126 F142 G150:G156 F181 F197 G205:G211 F236 F252 G260:G266 F291 F307 G315:G321 F346 F362 G370:G376 C155:E156 C210:E211 C265:E266 C320:E321 C375:E376" name="Program 1"/>
    <protectedRange sqref="B3" name="Legal Name"/>
    <protectedRange sqref="C14:E15 C17:E18 C21:E25 C27:E34 C36:E38 B41:E45 F16 F32 F41 F48 F55 F62" name="Agency Info"/>
    <protectedRange sqref="B126:E132 C136:E138 C144:E144 C148 C158:E161 C164:D164 C166:E166 C167:D167 C169:E169 C170:D170 C172:E172 C173:D173 C175:E175 F159:G164 F166:G170 F172:G177" name="Program 2"/>
    <protectedRange sqref="B181:E187 C191:E193 C199:E199 C203 C213:E216 C219:D219 C221:E221 C222:D222 C224:E224 C225:D225 C227:E227 C228:D228 C230:E230 F214:G219 F221:G225 F227:G232" name="Program 3"/>
    <protectedRange sqref="E119 B236:E242 C246:E248 C254:E254 C258 C268:E271 C274:D274 C276:E276 C277:D277 C279:E279 C280:D280 C282:E282 C283:D283 C285:E285 F269:G274 F276:G280" name="Program 4"/>
    <protectedRange sqref="B291:E297 C301:E303 C309:E309 C313 C323:E326 C329:D329 C331:E331 C332:D332 C334:E334 C335:D335 C337:E337 C338:D338 C340:E340 F324:G329 F331:G335 F337:G342" name="Program 5"/>
    <protectedRange sqref="B346:E352 C356:E358 C364:E364 C368 C378:E381 C384:D384 C386:E386 C387:D387 C389:E389 C390:D390 C392:E392 C393:D393 C395:E395 F379:G384 F386:G390 F392:G397" name="Program 6"/>
    <protectedRange sqref="B5:B10 C16 C19 C94:E99 C149:E154 C204:E209 C259:E264 C314:E319 C369:E374" name="Drop Down Menus"/>
  </protectedRanges>
  <mergeCells count="208">
    <mergeCell ref="G207:G209"/>
    <mergeCell ref="B39:B40"/>
    <mergeCell ref="B210:B211"/>
    <mergeCell ref="C21:E21"/>
    <mergeCell ref="C22:E22"/>
    <mergeCell ref="C23:E23"/>
    <mergeCell ref="B123:E123"/>
    <mergeCell ref="B178:E178"/>
    <mergeCell ref="F46:G46"/>
    <mergeCell ref="G104:G109"/>
    <mergeCell ref="F111:F115"/>
    <mergeCell ref="G111:G115"/>
    <mergeCell ref="F68:G68"/>
    <mergeCell ref="F100:F101"/>
    <mergeCell ref="G100:G101"/>
    <mergeCell ref="F54:G59"/>
    <mergeCell ref="F60:G60"/>
    <mergeCell ref="F67:G67"/>
    <mergeCell ref="F41:G45"/>
    <mergeCell ref="F71:G79"/>
    <mergeCell ref="F53:G53"/>
    <mergeCell ref="B68:E68"/>
    <mergeCell ref="C152:E152"/>
    <mergeCell ref="C153:E153"/>
    <mergeCell ref="C154:E154"/>
    <mergeCell ref="B100:B101"/>
    <mergeCell ref="C100:E101"/>
    <mergeCell ref="C25:E25"/>
    <mergeCell ref="C26:E26"/>
    <mergeCell ref="F190:G190"/>
    <mergeCell ref="A47:A52"/>
    <mergeCell ref="A54:A59"/>
    <mergeCell ref="A61:A66"/>
    <mergeCell ref="C96:E96"/>
    <mergeCell ref="G155:G156"/>
    <mergeCell ref="F159:F164"/>
    <mergeCell ref="G159:G164"/>
    <mergeCell ref="F166:F170"/>
    <mergeCell ref="G166:G170"/>
    <mergeCell ref="F155:F156"/>
    <mergeCell ref="F80:G80"/>
    <mergeCell ref="F81:G93"/>
    <mergeCell ref="F97:F99"/>
    <mergeCell ref="G97:G99"/>
    <mergeCell ref="F61:G66"/>
    <mergeCell ref="F69:G70"/>
    <mergeCell ref="F117:F122"/>
    <mergeCell ref="G117:G122"/>
    <mergeCell ref="B155:B156"/>
    <mergeCell ref="F126:G134"/>
    <mergeCell ref="F135:G135"/>
    <mergeCell ref="F136:G148"/>
    <mergeCell ref="F123:G123"/>
    <mergeCell ref="F104:F109"/>
    <mergeCell ref="BD67:CC67"/>
    <mergeCell ref="K67:AQ67"/>
    <mergeCell ref="B13:E13"/>
    <mergeCell ref="C24:E24"/>
    <mergeCell ref="C14:E14"/>
    <mergeCell ref="C15:E15"/>
    <mergeCell ref="C16:E16"/>
    <mergeCell ref="C30:E30"/>
    <mergeCell ref="C27:E27"/>
    <mergeCell ref="C28:E28"/>
    <mergeCell ref="C29:E29"/>
    <mergeCell ref="C17:E17"/>
    <mergeCell ref="AI64:AU64"/>
    <mergeCell ref="AS67:BC67"/>
    <mergeCell ref="C18:E18"/>
    <mergeCell ref="F14:G15"/>
    <mergeCell ref="F16:G30"/>
    <mergeCell ref="C20:E20"/>
    <mergeCell ref="C19:E19"/>
    <mergeCell ref="F12:G12"/>
    <mergeCell ref="F13:G13"/>
    <mergeCell ref="F31:G31"/>
    <mergeCell ref="F1:G1"/>
    <mergeCell ref="F2:G2"/>
    <mergeCell ref="F3:G3"/>
    <mergeCell ref="F4:G4"/>
    <mergeCell ref="F5:G5"/>
    <mergeCell ref="B2:C2"/>
    <mergeCell ref="B1:E1"/>
    <mergeCell ref="B12:E12"/>
    <mergeCell ref="F11:G11"/>
    <mergeCell ref="F6:G6"/>
    <mergeCell ref="F7:G7"/>
    <mergeCell ref="F8:G8"/>
    <mergeCell ref="C258:E258"/>
    <mergeCell ref="C39:C40"/>
    <mergeCell ref="D39:D40"/>
    <mergeCell ref="E39:E40"/>
    <mergeCell ref="C97:E97"/>
    <mergeCell ref="C99:E99"/>
    <mergeCell ref="C98:E98"/>
    <mergeCell ref="C93:E93"/>
    <mergeCell ref="C94:E94"/>
    <mergeCell ref="C95:E95"/>
    <mergeCell ref="C148:E148"/>
    <mergeCell ref="C155:E156"/>
    <mergeCell ref="C210:E211"/>
    <mergeCell ref="C208:E208"/>
    <mergeCell ref="C149:E149"/>
    <mergeCell ref="C150:E150"/>
    <mergeCell ref="C151:E151"/>
    <mergeCell ref="C203:E203"/>
    <mergeCell ref="C204:E204"/>
    <mergeCell ref="C205:E205"/>
    <mergeCell ref="C206:E206"/>
    <mergeCell ref="C207:E207"/>
    <mergeCell ref="C209:E209"/>
    <mergeCell ref="B233:E233"/>
    <mergeCell ref="F236:G244"/>
    <mergeCell ref="F245:G245"/>
    <mergeCell ref="F214:F219"/>
    <mergeCell ref="G214:G219"/>
    <mergeCell ref="F221:F225"/>
    <mergeCell ref="G221:G225"/>
    <mergeCell ref="F152:F154"/>
    <mergeCell ref="F9:G9"/>
    <mergeCell ref="F10:G10"/>
    <mergeCell ref="F39:G40"/>
    <mergeCell ref="F233:G233"/>
    <mergeCell ref="F234:G235"/>
    <mergeCell ref="F124:G125"/>
    <mergeCell ref="F47:G52"/>
    <mergeCell ref="G227:G232"/>
    <mergeCell ref="F210:F211"/>
    <mergeCell ref="G210:G211"/>
    <mergeCell ref="F179:G180"/>
    <mergeCell ref="F172:F177"/>
    <mergeCell ref="G172:G177"/>
    <mergeCell ref="F178:G178"/>
    <mergeCell ref="F227:F232"/>
    <mergeCell ref="F191:G203"/>
    <mergeCell ref="F207:F209"/>
    <mergeCell ref="C264:E264"/>
    <mergeCell ref="F265:F266"/>
    <mergeCell ref="G265:G266"/>
    <mergeCell ref="F269:F274"/>
    <mergeCell ref="G269:G274"/>
    <mergeCell ref="F262:F264"/>
    <mergeCell ref="G262:G264"/>
    <mergeCell ref="F32:G38"/>
    <mergeCell ref="F392:F397"/>
    <mergeCell ref="G392:G397"/>
    <mergeCell ref="F344:G345"/>
    <mergeCell ref="F375:F376"/>
    <mergeCell ref="G375:G376"/>
    <mergeCell ref="C368:E368"/>
    <mergeCell ref="C369:E369"/>
    <mergeCell ref="C370:E370"/>
    <mergeCell ref="C371:E371"/>
    <mergeCell ref="C372:E372"/>
    <mergeCell ref="C373:E373"/>
    <mergeCell ref="C374:E374"/>
    <mergeCell ref="F379:F384"/>
    <mergeCell ref="G379:G384"/>
    <mergeCell ref="F386:F390"/>
    <mergeCell ref="G386:G390"/>
    <mergeCell ref="C260:E260"/>
    <mergeCell ref="C261:E261"/>
    <mergeCell ref="F246:G258"/>
    <mergeCell ref="C259:E259"/>
    <mergeCell ref="G152:G154"/>
    <mergeCell ref="F181:G189"/>
    <mergeCell ref="G324:G329"/>
    <mergeCell ref="F331:F335"/>
    <mergeCell ref="G331:G335"/>
    <mergeCell ref="C316:E316"/>
    <mergeCell ref="F276:F280"/>
    <mergeCell ref="G276:G280"/>
    <mergeCell ref="F282:F287"/>
    <mergeCell ref="G282:G287"/>
    <mergeCell ref="F288:G288"/>
    <mergeCell ref="F289:G290"/>
    <mergeCell ref="F291:G299"/>
    <mergeCell ref="F300:G300"/>
    <mergeCell ref="F301:G313"/>
    <mergeCell ref="B288:E288"/>
    <mergeCell ref="C314:E314"/>
    <mergeCell ref="C315:E315"/>
    <mergeCell ref="C262:E262"/>
    <mergeCell ref="C263:E263"/>
    <mergeCell ref="F337:F342"/>
    <mergeCell ref="G337:G342"/>
    <mergeCell ref="F343:G343"/>
    <mergeCell ref="B265:B266"/>
    <mergeCell ref="C265:E266"/>
    <mergeCell ref="C313:E313"/>
    <mergeCell ref="B375:B376"/>
    <mergeCell ref="C375:E376"/>
    <mergeCell ref="F317:F319"/>
    <mergeCell ref="G317:G319"/>
    <mergeCell ref="F346:G354"/>
    <mergeCell ref="F355:G355"/>
    <mergeCell ref="F356:G368"/>
    <mergeCell ref="F372:F374"/>
    <mergeCell ref="G372:G374"/>
    <mergeCell ref="B343:E343"/>
    <mergeCell ref="B320:B321"/>
    <mergeCell ref="C320:E321"/>
    <mergeCell ref="C317:E317"/>
    <mergeCell ref="C318:E318"/>
    <mergeCell ref="C319:E319"/>
    <mergeCell ref="F320:F321"/>
    <mergeCell ref="G320:G321"/>
    <mergeCell ref="F324:F329"/>
  </mergeCells>
  <dataValidations count="2">
    <dataValidation type="list" allowBlank="1" showInputMessage="1" showErrorMessage="1" sqref="C16" xr:uid="{00000000-0002-0000-0000-000000000000}">
      <formula1>STATE</formula1>
    </dataValidation>
    <dataValidation type="list" allowBlank="1" showInputMessage="1" showErrorMessage="1" sqref="C19" xr:uid="{00000000-0002-0000-0000-000001000000}">
      <formula1>Profit</formula1>
    </dataValidation>
  </dataValidations>
  <printOptions horizontalCentered="1"/>
  <pageMargins left="0.16" right="0.16" top="0.62" bottom="0.36" header="0.16" footer="0.16"/>
  <pageSetup scale="89" fitToWidth="2" fitToHeight="0" pageOrder="overThenDown" orientation="portrait" horizontalDpi="4294967295" verticalDpi="4294967295" r:id="rId1"/>
  <headerFooter>
    <oddHeader>&amp;C&amp;"-,Bold"&amp;16FY2027 MH/ID/AG Payroll Tax Application for Boone, Campbell and Kenton Counties</oddHeader>
    <oddFooter>&amp;LPrinted on &amp;D; &amp;T&amp;C&amp;F&amp;RPage &amp;P</oddFooter>
  </headerFooter>
  <rowBreaks count="6" manualBreakCount="6">
    <brk id="67" max="5" man="1"/>
    <brk id="122" max="6" man="1"/>
    <brk id="177" max="16383" man="1"/>
    <brk id="232" max="16383" man="1"/>
    <brk id="287" max="16383" man="1"/>
    <brk id="342" max="16383" man="1"/>
  </rowBreaks>
  <colBreaks count="1" manualBreakCount="1">
    <brk id="6" max="1048575" man="1"/>
  </colBreaks>
  <ignoredErrors>
    <ignoredError sqref="C328" 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Fund" error="Please use drop down menu provided." xr:uid="{00000000-0002-0000-0000-000002000000}">
          <x14:formula1>
            <xm:f>'Drop Down Menu Data'!$A$3:$A$6</xm:f>
          </x14:formula1>
          <xm:sqref>C96 C261 C316 C206 C151 C371</xm:sqref>
        </x14:dataValidation>
        <x14:dataValidation type="list" allowBlank="1" showInputMessage="1" showErrorMessage="1" errorTitle="Client" error="Please use drop down menu provided." xr:uid="{00000000-0002-0000-0000-000004000000}">
          <x14:formula1>
            <xm:f>'Drop Down Menu Data'!$A$63:$A$71</xm:f>
          </x14:formula1>
          <xm:sqref>C94 C369 C259 C204 C149 C314</xm:sqref>
        </x14:dataValidation>
        <x14:dataValidation type="list" allowBlank="1" showInputMessage="1" showErrorMessage="1" errorTitle="Service Format 1" error="Please use drop down menu provided." xr:uid="{00000000-0002-0000-0000-000005000000}">
          <x14:formula1>
            <xm:f>'Drop Down Menu Data'!$A$98:$A$101</xm:f>
          </x14:formula1>
          <xm:sqref>C97:E97 C372:E372 C262:E262 C207:E207 C152:E152 C317:E317</xm:sqref>
        </x14:dataValidation>
        <x14:dataValidation type="list" allowBlank="1" showInputMessage="1" showErrorMessage="1" errorTitle="Service Format 2" error="Please use drop down menu provided." xr:uid="{00000000-0002-0000-0000-000006000000}">
          <x14:formula1>
            <xm:f>'Drop Down Menu Data'!$A$105:$A$108</xm:f>
          </x14:formula1>
          <xm:sqref>C98:E98 C373:E373 C318:E318 C263:E263 C208:E208 C153:E153</xm:sqref>
        </x14:dataValidation>
        <x14:dataValidation type="list" allowBlank="1" showInputMessage="1" showErrorMessage="1" errorTitle="Service Format 3" error="Please use drop down menu provided." xr:uid="{00000000-0002-0000-0000-000007000000}">
          <x14:formula1>
            <xm:f>'Drop Down Menu Data'!$A$112:$A$119</xm:f>
          </x14:formula1>
          <xm:sqref>C99:E99 C374:E374 C319:E319 C264:E264 C209:E209 C154:E154</xm:sqref>
        </x14:dataValidation>
        <x14:dataValidation type="list" allowBlank="1" showInputMessage="1" showErrorMessage="1" xr:uid="{00000000-0002-0000-0000-000008000000}">
          <x14:formula1>
            <xm:f>'Drop Down Menu Data'!$A$123:$A$210</xm:f>
          </x14:formula1>
          <xm:sqref>B5:B10</xm:sqref>
        </x14:dataValidation>
        <x14:dataValidation type="list" allowBlank="1" showInputMessage="1" showErrorMessage="1" errorTitle="Unit" error="Please use drop down menu provided." xr:uid="{54170209-6580-4B9B-A71A-AA9D27123465}">
          <x14:formula1>
            <xm:f>'Drop Down Menu Data'!$A$17:$A$34</xm:f>
          </x14:formula1>
          <xm:sqref>C95:E95 C150:E150 C205:E205 C260:E260 C315:E315 C370:E370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253"/>
  <sheetViews>
    <sheetView topLeftCell="A19" zoomScale="110" zoomScaleNormal="110" workbookViewId="0">
      <selection activeCell="A27" sqref="A27"/>
    </sheetView>
  </sheetViews>
  <sheetFormatPr defaultRowHeight="15" x14ac:dyDescent="0.25"/>
  <cols>
    <col min="1" max="1" width="60.42578125" style="1" bestFit="1" customWidth="1"/>
    <col min="2" max="2" width="22.42578125" style="11" bestFit="1" customWidth="1"/>
    <col min="3" max="3" width="20.42578125" bestFit="1" customWidth="1"/>
    <col min="4" max="4" width="18.28515625" customWidth="1"/>
    <col min="5" max="5" width="20.85546875" style="1" bestFit="1" customWidth="1"/>
    <col min="6" max="6" width="10.42578125" style="1" customWidth="1"/>
    <col min="7" max="7" width="24.5703125" style="1" customWidth="1"/>
    <col min="8" max="8" width="16.85546875" customWidth="1"/>
    <col min="9" max="9" width="50" bestFit="1" customWidth="1"/>
    <col min="10" max="10" width="10.42578125" customWidth="1"/>
    <col min="11" max="11" width="9.42578125" bestFit="1" customWidth="1"/>
    <col min="12" max="12" width="18.5703125" bestFit="1" customWidth="1"/>
    <col min="15" max="15" width="31.140625" customWidth="1"/>
  </cols>
  <sheetData>
    <row r="1" spans="1:12" x14ac:dyDescent="0.25">
      <c r="A1" s="68" t="s">
        <v>170</v>
      </c>
      <c r="B1" s="68" t="s">
        <v>170</v>
      </c>
      <c r="C1" s="68" t="s">
        <v>170</v>
      </c>
      <c r="D1" s="68" t="s">
        <v>170</v>
      </c>
      <c r="E1" s="68" t="s">
        <v>170</v>
      </c>
      <c r="F1" s="68" t="s">
        <v>170</v>
      </c>
      <c r="G1" s="68" t="s">
        <v>170</v>
      </c>
      <c r="H1" s="68" t="s">
        <v>170</v>
      </c>
      <c r="I1" s="68" t="s">
        <v>170</v>
      </c>
      <c r="J1" s="68"/>
    </row>
    <row r="2" spans="1:12" x14ac:dyDescent="0.25">
      <c r="A2" s="5" t="s">
        <v>171</v>
      </c>
      <c r="D2" s="5"/>
      <c r="G2" s="80" t="s">
        <v>172</v>
      </c>
      <c r="L2" s="57"/>
    </row>
    <row r="3" spans="1:12" x14ac:dyDescent="0.25">
      <c r="A3" s="9" t="s">
        <v>24</v>
      </c>
      <c r="D3" s="58"/>
      <c r="G3" t="s">
        <v>173</v>
      </c>
      <c r="H3" t="s">
        <v>173</v>
      </c>
      <c r="L3" s="57"/>
    </row>
    <row r="4" spans="1:12" ht="30.75" thickBot="1" x14ac:dyDescent="0.3">
      <c r="A4" s="7" t="s">
        <v>174</v>
      </c>
      <c r="D4" s="1"/>
      <c r="G4" s="88" t="s">
        <v>65</v>
      </c>
      <c r="H4" s="69" t="s">
        <v>175</v>
      </c>
      <c r="L4" s="57"/>
    </row>
    <row r="5" spans="1:12" ht="15.75" thickBot="1" x14ac:dyDescent="0.3">
      <c r="A5" s="7" t="s">
        <v>176</v>
      </c>
      <c r="C5" s="80" t="s">
        <v>177</v>
      </c>
      <c r="D5" s="1"/>
      <c r="G5" s="70" t="str">
        <f>+Application!B5</f>
        <v xml:space="preserve"> Program #1</v>
      </c>
      <c r="H5" s="89">
        <f>+Application!E91</f>
        <v>0</v>
      </c>
      <c r="I5" s="66"/>
      <c r="L5" s="57"/>
    </row>
    <row r="6" spans="1:12" ht="15.75" x14ac:dyDescent="0.25">
      <c r="A6" s="7" t="s">
        <v>178</v>
      </c>
      <c r="C6" s="82" t="s">
        <v>179</v>
      </c>
      <c r="D6" s="83" t="s">
        <v>114</v>
      </c>
      <c r="E6" s="84" t="s">
        <v>113</v>
      </c>
      <c r="G6" s="71" t="str">
        <f>+Application!B6</f>
        <v xml:space="preserve"> Program #2</v>
      </c>
      <c r="H6" s="90">
        <f>+Application!E146</f>
        <v>0</v>
      </c>
      <c r="L6" s="57"/>
    </row>
    <row r="7" spans="1:12" ht="16.5" thickBot="1" x14ac:dyDescent="0.3">
      <c r="A7" s="7"/>
      <c r="C7" s="85">
        <v>27</v>
      </c>
      <c r="D7" s="86">
        <v>26</v>
      </c>
      <c r="E7" s="87">
        <v>25</v>
      </c>
      <c r="G7" s="71" t="str">
        <f>+Application!B7</f>
        <v xml:space="preserve"> Program #3</v>
      </c>
      <c r="H7" s="90">
        <f>+Application!E201</f>
        <v>0</v>
      </c>
      <c r="L7" s="57"/>
    </row>
    <row r="8" spans="1:12" x14ac:dyDescent="0.25">
      <c r="A8" s="7"/>
      <c r="B8" s="12"/>
      <c r="D8" s="1"/>
      <c r="G8" s="71" t="str">
        <f>+Application!B8</f>
        <v xml:space="preserve"> Program #4</v>
      </c>
      <c r="H8" s="90">
        <f>+Application!E256</f>
        <v>0</v>
      </c>
      <c r="L8" s="57"/>
    </row>
    <row r="9" spans="1:12" x14ac:dyDescent="0.25">
      <c r="A9" s="7"/>
      <c r="B9" s="430"/>
      <c r="D9" s="1"/>
      <c r="G9" s="71" t="str">
        <f>+Application!B9</f>
        <v xml:space="preserve"> Program #5</v>
      </c>
      <c r="H9" s="91">
        <f>+Application!E311</f>
        <v>0</v>
      </c>
      <c r="L9" s="57"/>
    </row>
    <row r="10" spans="1:12" x14ac:dyDescent="0.25">
      <c r="B10" s="430"/>
      <c r="D10" s="1"/>
      <c r="G10" s="72" t="str">
        <f>+Application!B10</f>
        <v xml:space="preserve"> Program #6</v>
      </c>
      <c r="H10" s="90">
        <f>+Application!E366</f>
        <v>0</v>
      </c>
      <c r="L10" s="57"/>
    </row>
    <row r="11" spans="1:12" x14ac:dyDescent="0.25">
      <c r="A11" s="5" t="s">
        <v>180</v>
      </c>
      <c r="D11" s="1"/>
      <c r="G11" s="73" t="s">
        <v>181</v>
      </c>
      <c r="H11" s="74"/>
      <c r="L11" s="57"/>
    </row>
    <row r="12" spans="1:12" ht="15.75" thickBot="1" x14ac:dyDescent="0.3">
      <c r="A12" s="9" t="s">
        <v>24</v>
      </c>
      <c r="D12" s="1"/>
      <c r="G12" s="75"/>
      <c r="H12" s="76"/>
      <c r="L12" s="57"/>
    </row>
    <row r="13" spans="1:12" x14ac:dyDescent="0.25">
      <c r="A13" s="3" t="s">
        <v>182</v>
      </c>
      <c r="D13" s="1"/>
      <c r="L13" s="57"/>
    </row>
    <row r="14" spans="1:12" x14ac:dyDescent="0.25">
      <c r="A14" s="3" t="s">
        <v>183</v>
      </c>
      <c r="D14" s="1"/>
      <c r="L14" s="57"/>
    </row>
    <row r="15" spans="1:12" x14ac:dyDescent="0.25">
      <c r="D15" s="1"/>
      <c r="L15" s="57"/>
    </row>
    <row r="16" spans="1:12" x14ac:dyDescent="0.25">
      <c r="A16" s="5" t="s">
        <v>184</v>
      </c>
      <c r="D16" s="1"/>
      <c r="L16" s="57"/>
    </row>
    <row r="17" spans="1:12" x14ac:dyDescent="0.25">
      <c r="A17" s="9" t="s">
        <v>24</v>
      </c>
      <c r="D17" s="1"/>
      <c r="L17" s="57"/>
    </row>
    <row r="18" spans="1:12" x14ac:dyDescent="0.25">
      <c r="A18" s="10" t="s">
        <v>185</v>
      </c>
      <c r="L18" s="57"/>
    </row>
    <row r="19" spans="1:12" x14ac:dyDescent="0.25">
      <c r="A19" s="6" t="s">
        <v>186</v>
      </c>
      <c r="L19" s="57"/>
    </row>
    <row r="20" spans="1:12" x14ac:dyDescent="0.25">
      <c r="A20" s="8" t="s">
        <v>187</v>
      </c>
      <c r="L20" s="57"/>
    </row>
    <row r="21" spans="1:12" x14ac:dyDescent="0.25">
      <c r="A21" s="8" t="s">
        <v>188</v>
      </c>
      <c r="L21" s="57"/>
    </row>
    <row r="22" spans="1:12" x14ac:dyDescent="0.25">
      <c r="A22" s="7" t="s">
        <v>189</v>
      </c>
      <c r="L22" s="57"/>
    </row>
    <row r="23" spans="1:12" x14ac:dyDescent="0.25">
      <c r="A23" s="7" t="s">
        <v>190</v>
      </c>
      <c r="L23" s="57"/>
    </row>
    <row r="24" spans="1:12" x14ac:dyDescent="0.25">
      <c r="A24" s="4" t="s">
        <v>191</v>
      </c>
      <c r="B24" s="13"/>
      <c r="L24" s="57"/>
    </row>
    <row r="25" spans="1:12" x14ac:dyDescent="0.25">
      <c r="A25" s="6" t="s">
        <v>192</v>
      </c>
      <c r="L25" s="57"/>
    </row>
    <row r="26" spans="1:12" x14ac:dyDescent="0.25">
      <c r="A26" s="6" t="s">
        <v>193</v>
      </c>
      <c r="L26" s="57"/>
    </row>
    <row r="27" spans="1:12" x14ac:dyDescent="0.25">
      <c r="A27" s="6" t="s">
        <v>194</v>
      </c>
      <c r="D27" s="5"/>
      <c r="L27" s="57"/>
    </row>
    <row r="28" spans="1:12" x14ac:dyDescent="0.25">
      <c r="A28" s="8" t="s">
        <v>195</v>
      </c>
      <c r="B28" s="14"/>
      <c r="D28" s="58"/>
      <c r="L28" s="57"/>
    </row>
    <row r="29" spans="1:12" ht="15.75" x14ac:dyDescent="0.25">
      <c r="A29" s="7" t="s">
        <v>196</v>
      </c>
      <c r="B29" s="2"/>
      <c r="D29" s="1"/>
      <c r="L29" s="57"/>
    </row>
    <row r="30" spans="1:12" x14ac:dyDescent="0.25">
      <c r="A30" s="7" t="s">
        <v>197</v>
      </c>
      <c r="B30" s="15"/>
      <c r="D30" s="1"/>
      <c r="L30" s="57"/>
    </row>
    <row r="31" spans="1:12" x14ac:dyDescent="0.25">
      <c r="A31" s="8" t="s">
        <v>198</v>
      </c>
      <c r="B31" s="15"/>
      <c r="D31" s="1"/>
      <c r="L31" s="57"/>
    </row>
    <row r="32" spans="1:12" x14ac:dyDescent="0.25">
      <c r="A32" s="8" t="s">
        <v>199</v>
      </c>
      <c r="B32" s="13"/>
      <c r="L32" s="57"/>
    </row>
    <row r="33" spans="1:12" x14ac:dyDescent="0.25">
      <c r="A33" s="7" t="s">
        <v>200</v>
      </c>
      <c r="L33" s="57"/>
    </row>
    <row r="34" spans="1:12" x14ac:dyDescent="0.25">
      <c r="A34" s="8" t="s">
        <v>201</v>
      </c>
      <c r="D34" s="16"/>
      <c r="L34" s="57"/>
    </row>
    <row r="35" spans="1:12" x14ac:dyDescent="0.25">
      <c r="A35" s="7"/>
      <c r="D35" s="18"/>
      <c r="L35" s="57"/>
    </row>
    <row r="36" spans="1:12" x14ac:dyDescent="0.25">
      <c r="A36" s="10"/>
      <c r="D36" s="11"/>
      <c r="L36" s="57"/>
    </row>
    <row r="37" spans="1:12" x14ac:dyDescent="0.25">
      <c r="L37" s="57"/>
    </row>
    <row r="38" spans="1:12" x14ac:dyDescent="0.25">
      <c r="L38" s="57"/>
    </row>
    <row r="39" spans="1:12" x14ac:dyDescent="0.25">
      <c r="A39" s="16" t="s">
        <v>202</v>
      </c>
      <c r="L39" s="57"/>
    </row>
    <row r="40" spans="1:12" x14ac:dyDescent="0.25">
      <c r="A40" s="17" t="s">
        <v>203</v>
      </c>
      <c r="L40" s="57"/>
    </row>
    <row r="41" spans="1:12" x14ac:dyDescent="0.25">
      <c r="A41" s="10" t="s">
        <v>204</v>
      </c>
      <c r="L41" s="57"/>
    </row>
    <row r="42" spans="1:12" x14ac:dyDescent="0.25">
      <c r="A42" s="10" t="s">
        <v>205</v>
      </c>
      <c r="L42" s="57"/>
    </row>
    <row r="43" spans="1:12" x14ac:dyDescent="0.25">
      <c r="A43" s="10" t="s">
        <v>206</v>
      </c>
      <c r="L43" s="57"/>
    </row>
    <row r="44" spans="1:12" x14ac:dyDescent="0.25">
      <c r="A44" s="10" t="s">
        <v>207</v>
      </c>
      <c r="L44" s="57"/>
    </row>
    <row r="45" spans="1:12" x14ac:dyDescent="0.25">
      <c r="A45" s="10" t="s">
        <v>208</v>
      </c>
      <c r="L45" s="57"/>
    </row>
    <row r="46" spans="1:12" x14ac:dyDescent="0.25">
      <c r="A46" s="10" t="s">
        <v>209</v>
      </c>
      <c r="L46" s="57"/>
    </row>
    <row r="47" spans="1:12" x14ac:dyDescent="0.25">
      <c r="A47" s="10" t="s">
        <v>210</v>
      </c>
      <c r="L47" s="57"/>
    </row>
    <row r="48" spans="1:12" x14ac:dyDescent="0.25">
      <c r="A48" s="10" t="s">
        <v>211</v>
      </c>
      <c r="L48" s="57"/>
    </row>
    <row r="49" spans="1:12" x14ac:dyDescent="0.25">
      <c r="A49" s="10" t="s">
        <v>212</v>
      </c>
      <c r="L49" s="57"/>
    </row>
    <row r="50" spans="1:12" x14ac:dyDescent="0.25">
      <c r="A50" s="10" t="s">
        <v>213</v>
      </c>
      <c r="L50" s="57"/>
    </row>
    <row r="51" spans="1:12" x14ac:dyDescent="0.25">
      <c r="A51" s="10" t="s">
        <v>214</v>
      </c>
      <c r="L51" s="57"/>
    </row>
    <row r="52" spans="1:12" x14ac:dyDescent="0.25">
      <c r="A52" s="10" t="s">
        <v>215</v>
      </c>
      <c r="L52" s="57"/>
    </row>
    <row r="53" spans="1:12" x14ac:dyDescent="0.25">
      <c r="A53" s="10" t="s">
        <v>199</v>
      </c>
      <c r="L53" s="57"/>
    </row>
    <row r="54" spans="1:12" x14ac:dyDescent="0.25">
      <c r="A54" s="10" t="s">
        <v>216</v>
      </c>
      <c r="L54" s="57"/>
    </row>
    <row r="55" spans="1:12" x14ac:dyDescent="0.25">
      <c r="A55" s="10" t="s">
        <v>217</v>
      </c>
      <c r="L55" s="57"/>
    </row>
    <row r="56" spans="1:12" x14ac:dyDescent="0.25">
      <c r="A56" s="10" t="s">
        <v>218</v>
      </c>
      <c r="L56" s="57"/>
    </row>
    <row r="57" spans="1:12" x14ac:dyDescent="0.25">
      <c r="A57" s="10" t="s">
        <v>219</v>
      </c>
      <c r="L57" s="57"/>
    </row>
    <row r="58" spans="1:12" x14ac:dyDescent="0.25">
      <c r="A58" s="10" t="s">
        <v>220</v>
      </c>
      <c r="L58" s="57"/>
    </row>
    <row r="59" spans="1:12" x14ac:dyDescent="0.25">
      <c r="A59" s="11">
        <f>COUNTA(A41:A58)</f>
        <v>18</v>
      </c>
      <c r="L59" s="57"/>
    </row>
    <row r="60" spans="1:12" x14ac:dyDescent="0.25">
      <c r="A60" s="11"/>
      <c r="L60" s="57"/>
    </row>
    <row r="61" spans="1:12" x14ac:dyDescent="0.25">
      <c r="A61" s="11"/>
      <c r="L61" s="57"/>
    </row>
    <row r="62" spans="1:12" x14ac:dyDescent="0.25">
      <c r="A62" s="5" t="s">
        <v>221</v>
      </c>
      <c r="L62" s="57"/>
    </row>
    <row r="63" spans="1:12" x14ac:dyDescent="0.25">
      <c r="A63" s="9" t="s">
        <v>24</v>
      </c>
      <c r="L63" s="57"/>
    </row>
    <row r="64" spans="1:12" x14ac:dyDescent="0.25">
      <c r="A64" s="4" t="s">
        <v>222</v>
      </c>
      <c r="L64" s="57"/>
    </row>
    <row r="65" spans="1:12" x14ac:dyDescent="0.25">
      <c r="A65" s="4" t="s">
        <v>223</v>
      </c>
      <c r="L65" s="57"/>
    </row>
    <row r="66" spans="1:12" x14ac:dyDescent="0.25">
      <c r="A66" s="4" t="s">
        <v>224</v>
      </c>
      <c r="L66" s="57"/>
    </row>
    <row r="67" spans="1:12" x14ac:dyDescent="0.25">
      <c r="A67" s="4" t="s">
        <v>225</v>
      </c>
      <c r="L67" s="57"/>
    </row>
    <row r="68" spans="1:12" x14ac:dyDescent="0.25">
      <c r="A68" s="4" t="s">
        <v>226</v>
      </c>
      <c r="L68" s="57"/>
    </row>
    <row r="69" spans="1:12" x14ac:dyDescent="0.25">
      <c r="A69" s="4" t="s">
        <v>227</v>
      </c>
      <c r="L69" s="57"/>
    </row>
    <row r="70" spans="1:12" x14ac:dyDescent="0.25">
      <c r="A70" s="4" t="s">
        <v>228</v>
      </c>
      <c r="L70" s="57"/>
    </row>
    <row r="71" spans="1:12" x14ac:dyDescent="0.25">
      <c r="A71" s="4" t="s">
        <v>229</v>
      </c>
      <c r="L71" s="57"/>
    </row>
    <row r="72" spans="1:12" x14ac:dyDescent="0.25">
      <c r="A72" s="7" t="s">
        <v>200</v>
      </c>
      <c r="L72" s="57"/>
    </row>
    <row r="73" spans="1:12" x14ac:dyDescent="0.25">
      <c r="A73" s="4"/>
      <c r="L73" s="57"/>
    </row>
    <row r="74" spans="1:12" x14ac:dyDescent="0.25">
      <c r="A74" s="4"/>
      <c r="L74" s="57"/>
    </row>
    <row r="75" spans="1:12" x14ac:dyDescent="0.25">
      <c r="A75" s="4"/>
      <c r="L75" s="57"/>
    </row>
    <row r="76" spans="1:12" x14ac:dyDescent="0.25">
      <c r="A76" s="4"/>
      <c r="L76" s="57"/>
    </row>
    <row r="77" spans="1:12" x14ac:dyDescent="0.25">
      <c r="A77" s="4"/>
      <c r="L77" s="57"/>
    </row>
    <row r="78" spans="1:12" x14ac:dyDescent="0.25">
      <c r="A78"/>
      <c r="L78" s="57"/>
    </row>
    <row r="79" spans="1:12" x14ac:dyDescent="0.25">
      <c r="A79" s="16" t="s">
        <v>67</v>
      </c>
      <c r="L79" s="57"/>
    </row>
    <row r="80" spans="1:12" x14ac:dyDescent="0.25">
      <c r="A80" s="18" t="s">
        <v>24</v>
      </c>
      <c r="L80" s="57"/>
    </row>
    <row r="81" spans="1:12" x14ac:dyDescent="0.25">
      <c r="A81" s="17">
        <v>24</v>
      </c>
      <c r="L81" s="57"/>
    </row>
    <row r="82" spans="1:12" x14ac:dyDescent="0.25">
      <c r="A82" s="17">
        <v>25</v>
      </c>
      <c r="L82" s="57"/>
    </row>
    <row r="83" spans="1:12" x14ac:dyDescent="0.25">
      <c r="A83" s="17">
        <v>26</v>
      </c>
      <c r="L83" s="57"/>
    </row>
    <row r="84" spans="1:12" x14ac:dyDescent="0.25">
      <c r="A84" s="17">
        <v>27</v>
      </c>
      <c r="L84" s="57"/>
    </row>
    <row r="85" spans="1:12" x14ac:dyDescent="0.25">
      <c r="A85" s="17">
        <v>28</v>
      </c>
      <c r="L85" s="57"/>
    </row>
    <row r="86" spans="1:12" x14ac:dyDescent="0.25">
      <c r="A86" s="17">
        <v>29</v>
      </c>
      <c r="L86" s="57"/>
    </row>
    <row r="87" spans="1:12" x14ac:dyDescent="0.25">
      <c r="A87" s="17">
        <v>30</v>
      </c>
      <c r="L87" s="57"/>
    </row>
    <row r="88" spans="1:12" x14ac:dyDescent="0.25">
      <c r="A88"/>
      <c r="L88" s="57"/>
    </row>
    <row r="89" spans="1:12" x14ac:dyDescent="0.25">
      <c r="A89"/>
      <c r="L89" s="57"/>
    </row>
    <row r="90" spans="1:12" x14ac:dyDescent="0.25">
      <c r="A90" s="5" t="s">
        <v>230</v>
      </c>
      <c r="L90" s="57"/>
    </row>
    <row r="91" spans="1:12" x14ac:dyDescent="0.25">
      <c r="A91" s="9" t="s">
        <v>24</v>
      </c>
      <c r="L91" s="57"/>
    </row>
    <row r="92" spans="1:12" x14ac:dyDescent="0.25">
      <c r="A92" s="4" t="s">
        <v>231</v>
      </c>
      <c r="L92" s="57"/>
    </row>
    <row r="93" spans="1:12" x14ac:dyDescent="0.25">
      <c r="A93" s="4" t="s">
        <v>232</v>
      </c>
      <c r="L93" s="57"/>
    </row>
    <row r="94" spans="1:12" x14ac:dyDescent="0.25">
      <c r="A94" s="4" t="s">
        <v>233</v>
      </c>
      <c r="L94" s="57"/>
    </row>
    <row r="95" spans="1:12" x14ac:dyDescent="0.25">
      <c r="A95"/>
      <c r="L95" s="57"/>
    </row>
    <row r="96" spans="1:12" x14ac:dyDescent="0.25">
      <c r="A96"/>
      <c r="L96" s="57"/>
    </row>
    <row r="97" spans="1:12" x14ac:dyDescent="0.25">
      <c r="A97" s="5" t="s">
        <v>234</v>
      </c>
      <c r="L97" s="57"/>
    </row>
    <row r="98" spans="1:12" x14ac:dyDescent="0.25">
      <c r="A98" s="9" t="s">
        <v>24</v>
      </c>
      <c r="L98" s="57"/>
    </row>
    <row r="99" spans="1:12" x14ac:dyDescent="0.25">
      <c r="A99" s="7" t="s">
        <v>235</v>
      </c>
      <c r="L99" s="57"/>
    </row>
    <row r="100" spans="1:12" x14ac:dyDescent="0.25">
      <c r="A100" s="7" t="s">
        <v>236</v>
      </c>
      <c r="L100" s="57"/>
    </row>
    <row r="101" spans="1:12" x14ac:dyDescent="0.25">
      <c r="A101" s="7" t="s">
        <v>237</v>
      </c>
    </row>
    <row r="102" spans="1:12" x14ac:dyDescent="0.25">
      <c r="A102" s="252"/>
    </row>
    <row r="103" spans="1:12" x14ac:dyDescent="0.25">
      <c r="A103" s="252"/>
    </row>
    <row r="104" spans="1:12" x14ac:dyDescent="0.25">
      <c r="A104" s="5" t="s">
        <v>238</v>
      </c>
    </row>
    <row r="105" spans="1:12" x14ac:dyDescent="0.25">
      <c r="A105" s="9" t="s">
        <v>24</v>
      </c>
    </row>
    <row r="106" spans="1:12" x14ac:dyDescent="0.25">
      <c r="A106" s="7" t="s">
        <v>239</v>
      </c>
    </row>
    <row r="107" spans="1:12" x14ac:dyDescent="0.25">
      <c r="A107" s="7" t="s">
        <v>240</v>
      </c>
    </row>
    <row r="108" spans="1:12" x14ac:dyDescent="0.25">
      <c r="A108" s="7" t="s">
        <v>237</v>
      </c>
    </row>
    <row r="109" spans="1:12" x14ac:dyDescent="0.25">
      <c r="A109"/>
    </row>
    <row r="110" spans="1:12" x14ac:dyDescent="0.25">
      <c r="A110" s="16"/>
    </row>
    <row r="111" spans="1:12" x14ac:dyDescent="0.25">
      <c r="A111" s="5" t="s">
        <v>241</v>
      </c>
    </row>
    <row r="112" spans="1:12" x14ac:dyDescent="0.25">
      <c r="A112" s="9" t="s">
        <v>24</v>
      </c>
    </row>
    <row r="113" spans="1:19" x14ac:dyDescent="0.25">
      <c r="A113" s="7" t="s">
        <v>242</v>
      </c>
    </row>
    <row r="114" spans="1:19" x14ac:dyDescent="0.25">
      <c r="A114" s="7" t="s">
        <v>243</v>
      </c>
    </row>
    <row r="115" spans="1:19" x14ac:dyDescent="0.25">
      <c r="A115" s="7" t="s">
        <v>244</v>
      </c>
    </row>
    <row r="116" spans="1:19" x14ac:dyDescent="0.25">
      <c r="A116" s="4" t="s">
        <v>245</v>
      </c>
      <c r="D116" s="57"/>
      <c r="I116" s="57"/>
      <c r="Q116" s="57"/>
      <c r="R116" s="57"/>
      <c r="S116" s="57"/>
    </row>
    <row r="117" spans="1:19" x14ac:dyDescent="0.25">
      <c r="A117" s="7" t="s">
        <v>246</v>
      </c>
      <c r="D117" s="57"/>
      <c r="I117" s="57"/>
      <c r="Q117" s="57"/>
      <c r="R117" s="57"/>
      <c r="S117" s="57"/>
    </row>
    <row r="118" spans="1:19" x14ac:dyDescent="0.25">
      <c r="A118" s="7" t="s">
        <v>247</v>
      </c>
      <c r="D118" s="57"/>
      <c r="I118" s="57"/>
      <c r="Q118" s="57"/>
      <c r="R118" s="57"/>
      <c r="S118" s="57"/>
    </row>
    <row r="119" spans="1:19" x14ac:dyDescent="0.25">
      <c r="A119" s="7" t="s">
        <v>248</v>
      </c>
      <c r="D119" s="57"/>
      <c r="I119" s="57"/>
      <c r="Q119" s="57"/>
      <c r="R119" s="57"/>
      <c r="S119" s="57"/>
    </row>
    <row r="120" spans="1:19" x14ac:dyDescent="0.25">
      <c r="A120" s="73"/>
      <c r="E120" s="11"/>
      <c r="F120" s="11"/>
      <c r="G120" s="11"/>
      <c r="I120" s="57"/>
      <c r="Q120" s="57"/>
      <c r="R120" s="57"/>
      <c r="S120" s="57"/>
    </row>
    <row r="121" spans="1:19" x14ac:dyDescent="0.25">
      <c r="A121" s="63"/>
      <c r="E121" s="11"/>
      <c r="F121" s="11"/>
      <c r="G121" s="11"/>
      <c r="I121" s="57"/>
      <c r="Q121" s="57"/>
      <c r="R121" s="57"/>
      <c r="S121" s="57"/>
    </row>
    <row r="122" spans="1:19" x14ac:dyDescent="0.25">
      <c r="A122" s="271" t="s">
        <v>249</v>
      </c>
      <c r="B122"/>
      <c r="E122" s="11"/>
      <c r="F122" s="11"/>
      <c r="G122" s="11"/>
      <c r="I122" s="57"/>
      <c r="Q122" s="57"/>
      <c r="R122" s="57"/>
      <c r="S122" s="57"/>
    </row>
    <row r="123" spans="1:19" x14ac:dyDescent="0.25">
      <c r="A123" s="10" t="s">
        <v>9</v>
      </c>
      <c r="B123"/>
      <c r="E123" s="11"/>
      <c r="F123" s="11"/>
      <c r="G123" s="11"/>
      <c r="I123" s="57"/>
      <c r="Q123" s="57"/>
      <c r="R123" s="57"/>
      <c r="S123" s="57"/>
    </row>
    <row r="124" spans="1:19" x14ac:dyDescent="0.25">
      <c r="A124" s="10" t="s">
        <v>10</v>
      </c>
      <c r="B124"/>
      <c r="E124" s="11"/>
      <c r="F124" s="11"/>
      <c r="G124" s="11"/>
      <c r="I124" s="57"/>
      <c r="Q124" s="57"/>
      <c r="R124" s="57"/>
      <c r="S124" s="57"/>
    </row>
    <row r="125" spans="1:19" x14ac:dyDescent="0.25">
      <c r="A125" s="10" t="s">
        <v>11</v>
      </c>
      <c r="B125"/>
      <c r="E125" s="11"/>
      <c r="F125" s="11"/>
      <c r="G125" s="11"/>
      <c r="I125" s="57"/>
      <c r="Q125" s="57"/>
      <c r="R125" s="57"/>
      <c r="S125" s="57"/>
    </row>
    <row r="126" spans="1:19" x14ac:dyDescent="0.25">
      <c r="A126" s="10" t="s">
        <v>13</v>
      </c>
      <c r="B126"/>
      <c r="E126" s="11"/>
      <c r="F126" s="11"/>
      <c r="G126" s="11"/>
      <c r="I126" s="57"/>
      <c r="Q126" s="57"/>
      <c r="R126" s="57"/>
      <c r="S126" s="57"/>
    </row>
    <row r="127" spans="1:19" x14ac:dyDescent="0.25">
      <c r="A127" s="10" t="s">
        <v>15</v>
      </c>
      <c r="B127"/>
      <c r="E127" s="11"/>
      <c r="F127" s="11"/>
      <c r="G127" s="11"/>
      <c r="I127" s="57"/>
      <c r="Q127" s="57"/>
      <c r="R127" s="57"/>
      <c r="S127" s="57"/>
    </row>
    <row r="128" spans="1:19" x14ac:dyDescent="0.25">
      <c r="A128" s="10" t="s">
        <v>17</v>
      </c>
      <c r="B128"/>
      <c r="E128" s="11"/>
      <c r="F128" s="11"/>
      <c r="G128" s="11"/>
      <c r="I128" s="57"/>
      <c r="Q128" s="57"/>
      <c r="R128" s="57"/>
      <c r="S128" s="57"/>
    </row>
    <row r="129" spans="1:19" x14ac:dyDescent="0.25">
      <c r="A129" s="10" t="s">
        <v>250</v>
      </c>
      <c r="B129"/>
      <c r="E129" s="11"/>
      <c r="F129" s="11"/>
      <c r="G129" s="11"/>
      <c r="I129" s="57"/>
      <c r="Q129" s="57"/>
      <c r="R129" s="57"/>
      <c r="S129" s="57"/>
    </row>
    <row r="130" spans="1:19" x14ac:dyDescent="0.25">
      <c r="A130" s="10" t="s">
        <v>251</v>
      </c>
      <c r="B130"/>
      <c r="E130" s="11"/>
      <c r="F130" s="11"/>
      <c r="G130" s="11"/>
      <c r="I130" s="57"/>
      <c r="Q130" s="57"/>
      <c r="R130" s="57"/>
      <c r="S130" s="57"/>
    </row>
    <row r="131" spans="1:19" x14ac:dyDescent="0.25">
      <c r="A131" s="10" t="s">
        <v>252</v>
      </c>
      <c r="B131"/>
      <c r="E131" s="11"/>
      <c r="F131" s="11"/>
      <c r="G131" s="11"/>
      <c r="I131" s="57"/>
      <c r="Q131" s="57"/>
      <c r="R131" s="57"/>
      <c r="S131" s="57"/>
    </row>
    <row r="132" spans="1:19" x14ac:dyDescent="0.25">
      <c r="A132" s="10" t="s">
        <v>253</v>
      </c>
      <c r="B132"/>
      <c r="E132" s="11"/>
      <c r="F132" s="11"/>
      <c r="G132" s="11"/>
      <c r="I132" s="57"/>
      <c r="Q132" s="57"/>
      <c r="R132" s="57"/>
      <c r="S132" s="57"/>
    </row>
    <row r="133" spans="1:19" x14ac:dyDescent="0.25">
      <c r="A133" t="s">
        <v>254</v>
      </c>
      <c r="B133"/>
      <c r="E133" s="11"/>
      <c r="F133" s="11"/>
      <c r="G133" s="11"/>
      <c r="I133" s="57"/>
      <c r="Q133" s="57"/>
      <c r="R133" s="57"/>
      <c r="S133" s="57"/>
    </row>
    <row r="134" spans="1:19" x14ac:dyDescent="0.25">
      <c r="A134" s="10" t="s">
        <v>255</v>
      </c>
      <c r="B134"/>
      <c r="E134" s="11"/>
      <c r="F134" s="11"/>
      <c r="G134" s="11"/>
      <c r="I134" s="57"/>
      <c r="Q134" s="57"/>
      <c r="R134" s="57"/>
      <c r="S134" s="57"/>
    </row>
    <row r="135" spans="1:19" x14ac:dyDescent="0.25">
      <c r="A135" s="10" t="s">
        <v>256</v>
      </c>
      <c r="B135"/>
      <c r="E135" s="11"/>
      <c r="F135" s="11"/>
      <c r="G135" s="11"/>
      <c r="I135" s="57"/>
      <c r="Q135" s="57"/>
      <c r="R135" s="57"/>
      <c r="S135" s="57"/>
    </row>
    <row r="136" spans="1:19" x14ac:dyDescent="0.25">
      <c r="A136" s="264" t="s">
        <v>257</v>
      </c>
      <c r="B136"/>
      <c r="E136" s="11"/>
      <c r="F136" s="11"/>
      <c r="G136" s="11"/>
      <c r="I136" s="57"/>
      <c r="Q136" s="57"/>
      <c r="R136" s="57"/>
      <c r="S136" s="57"/>
    </row>
    <row r="137" spans="1:19" x14ac:dyDescent="0.25">
      <c r="A137" s="10" t="s">
        <v>258</v>
      </c>
      <c r="B137"/>
      <c r="E137" s="11"/>
      <c r="F137" s="11"/>
      <c r="G137" s="11"/>
      <c r="I137" s="57"/>
      <c r="Q137" s="57"/>
      <c r="R137" s="57"/>
      <c r="S137" s="57"/>
    </row>
    <row r="138" spans="1:19" x14ac:dyDescent="0.25">
      <c r="A138" s="10" t="s">
        <v>259</v>
      </c>
      <c r="B138"/>
      <c r="E138" s="11"/>
      <c r="F138" s="11"/>
      <c r="G138" s="11"/>
      <c r="I138" s="57"/>
      <c r="Q138" s="57"/>
      <c r="R138" s="57"/>
      <c r="S138" s="57"/>
    </row>
    <row r="139" spans="1:19" x14ac:dyDescent="0.25">
      <c r="A139" s="10" t="s">
        <v>260</v>
      </c>
      <c r="B139"/>
      <c r="E139" s="11"/>
      <c r="F139" s="11"/>
      <c r="G139" s="11"/>
      <c r="I139" s="57"/>
      <c r="Q139" s="57"/>
      <c r="R139" s="57"/>
      <c r="S139" s="57"/>
    </row>
    <row r="140" spans="1:19" x14ac:dyDescent="0.25">
      <c r="A140" s="264" t="s">
        <v>261</v>
      </c>
      <c r="B140"/>
      <c r="E140" s="11"/>
      <c r="F140" s="11"/>
      <c r="G140" s="11"/>
      <c r="I140" s="57"/>
      <c r="Q140" s="57"/>
      <c r="R140" s="57"/>
      <c r="S140" s="57"/>
    </row>
    <row r="141" spans="1:19" x14ac:dyDescent="0.25">
      <c r="A141" s="264" t="s">
        <v>262</v>
      </c>
      <c r="B141"/>
      <c r="E141" s="11"/>
      <c r="F141" s="11"/>
      <c r="G141" s="11"/>
      <c r="I141" s="57"/>
      <c r="Q141" s="57"/>
      <c r="R141" s="57"/>
      <c r="S141" s="57"/>
    </row>
    <row r="142" spans="1:19" x14ac:dyDescent="0.25">
      <c r="A142" s="10" t="s">
        <v>263</v>
      </c>
      <c r="B142"/>
      <c r="E142" s="11"/>
      <c r="F142" s="11"/>
      <c r="G142" s="11"/>
      <c r="I142" s="57"/>
      <c r="Q142" s="57"/>
      <c r="R142" s="57"/>
      <c r="S142" s="57"/>
    </row>
    <row r="143" spans="1:19" x14ac:dyDescent="0.25">
      <c r="A143" s="10" t="s">
        <v>264</v>
      </c>
      <c r="B143"/>
      <c r="E143" s="11" t="s">
        <v>265</v>
      </c>
      <c r="F143" s="11"/>
      <c r="G143" s="11"/>
      <c r="I143" s="57"/>
      <c r="Q143" s="57"/>
      <c r="R143" s="57"/>
      <c r="S143" s="57"/>
    </row>
    <row r="144" spans="1:19" x14ac:dyDescent="0.25">
      <c r="A144" s="10" t="s">
        <v>266</v>
      </c>
      <c r="B144"/>
      <c r="E144" s="11"/>
      <c r="F144" s="11"/>
      <c r="G144" s="11"/>
      <c r="I144" s="57"/>
      <c r="Q144" s="57"/>
      <c r="R144" s="57"/>
      <c r="S144" s="57"/>
    </row>
    <row r="145" spans="1:19" x14ac:dyDescent="0.25">
      <c r="A145" s="10" t="s">
        <v>267</v>
      </c>
      <c r="B145"/>
      <c r="E145" s="11"/>
      <c r="F145" s="11"/>
      <c r="G145" s="11"/>
      <c r="I145" s="57"/>
      <c r="Q145" s="57"/>
      <c r="R145" s="57"/>
      <c r="S145" s="57"/>
    </row>
    <row r="146" spans="1:19" x14ac:dyDescent="0.25">
      <c r="A146" s="10" t="s">
        <v>191</v>
      </c>
      <c r="B146"/>
      <c r="E146" s="11"/>
      <c r="F146" s="11"/>
      <c r="G146" s="11"/>
      <c r="I146" s="57"/>
      <c r="Q146" s="57"/>
      <c r="R146" s="57"/>
      <c r="S146" s="57"/>
    </row>
    <row r="147" spans="1:19" x14ac:dyDescent="0.25">
      <c r="A147" s="10" t="s">
        <v>268</v>
      </c>
      <c r="B147"/>
      <c r="E147" s="11"/>
      <c r="F147" s="11"/>
      <c r="G147" s="11"/>
      <c r="I147" s="57"/>
      <c r="Q147" s="57"/>
      <c r="R147" s="57"/>
      <c r="S147" s="57"/>
    </row>
    <row r="148" spans="1:19" x14ac:dyDescent="0.25">
      <c r="A148" s="10" t="s">
        <v>269</v>
      </c>
      <c r="B148"/>
      <c r="E148" s="11"/>
      <c r="F148" s="11"/>
      <c r="G148" s="11"/>
      <c r="I148" s="57"/>
      <c r="Q148" s="57"/>
      <c r="R148" s="57"/>
      <c r="S148" s="57"/>
    </row>
    <row r="149" spans="1:19" x14ac:dyDescent="0.25">
      <c r="A149" s="10" t="s">
        <v>270</v>
      </c>
      <c r="B149"/>
      <c r="E149" s="11"/>
      <c r="F149" s="11"/>
      <c r="G149" s="11"/>
      <c r="I149" s="57"/>
      <c r="Q149" s="57"/>
      <c r="R149" s="57"/>
      <c r="S149" s="57"/>
    </row>
    <row r="150" spans="1:19" x14ac:dyDescent="0.25">
      <c r="A150" s="264" t="s">
        <v>271</v>
      </c>
      <c r="B150"/>
      <c r="E150" s="11"/>
      <c r="F150" s="11"/>
      <c r="G150" s="11"/>
      <c r="I150" s="57"/>
      <c r="Q150" s="57"/>
      <c r="R150" s="57"/>
      <c r="S150" s="57"/>
    </row>
    <row r="151" spans="1:19" x14ac:dyDescent="0.25">
      <c r="A151" s="10" t="s">
        <v>272</v>
      </c>
      <c r="B151"/>
      <c r="E151" s="11"/>
      <c r="F151" s="11"/>
      <c r="G151" s="11"/>
      <c r="I151" s="57"/>
      <c r="Q151" s="57"/>
      <c r="R151" s="57"/>
      <c r="S151" s="57"/>
    </row>
    <row r="152" spans="1:19" x14ac:dyDescent="0.25">
      <c r="A152" s="10" t="s">
        <v>273</v>
      </c>
      <c r="B152"/>
      <c r="E152" s="11"/>
      <c r="F152" s="11"/>
      <c r="G152" s="11"/>
      <c r="I152" s="57"/>
      <c r="Q152" s="57"/>
      <c r="R152" s="57"/>
      <c r="S152" s="57"/>
    </row>
    <row r="153" spans="1:19" x14ac:dyDescent="0.25">
      <c r="A153" s="10" t="s">
        <v>274</v>
      </c>
      <c r="B153"/>
      <c r="E153" s="11"/>
      <c r="F153" s="11"/>
      <c r="G153" s="11"/>
      <c r="I153" s="57"/>
      <c r="Q153" s="57"/>
      <c r="R153" s="57"/>
      <c r="S153" s="57"/>
    </row>
    <row r="154" spans="1:19" x14ac:dyDescent="0.25">
      <c r="A154" s="10" t="s">
        <v>275</v>
      </c>
      <c r="B154" s="1"/>
      <c r="E154" s="11"/>
      <c r="F154" s="11"/>
      <c r="G154" s="11"/>
      <c r="I154" s="57"/>
      <c r="Q154" s="57"/>
      <c r="R154" s="57"/>
      <c r="S154" s="57"/>
    </row>
    <row r="155" spans="1:19" x14ac:dyDescent="0.25">
      <c r="A155" s="10" t="s">
        <v>276</v>
      </c>
      <c r="E155" s="11"/>
      <c r="F155" s="11"/>
      <c r="G155" s="11"/>
      <c r="I155" s="57"/>
      <c r="Q155" s="57"/>
      <c r="R155" s="57"/>
      <c r="S155" s="57"/>
    </row>
    <row r="156" spans="1:19" x14ac:dyDescent="0.25">
      <c r="A156" s="10" t="s">
        <v>277</v>
      </c>
      <c r="B156"/>
      <c r="E156" s="11"/>
      <c r="F156" s="11"/>
      <c r="G156" s="11"/>
      <c r="I156" s="57"/>
      <c r="Q156" s="57"/>
      <c r="R156" s="57"/>
      <c r="S156" s="57"/>
    </row>
    <row r="157" spans="1:19" x14ac:dyDescent="0.25">
      <c r="A157" s="10" t="s">
        <v>278</v>
      </c>
      <c r="B157"/>
      <c r="E157" s="11"/>
      <c r="F157" s="11"/>
      <c r="G157" s="11"/>
      <c r="I157" s="57"/>
      <c r="Q157" s="57"/>
      <c r="R157" s="57"/>
      <c r="S157" s="57"/>
    </row>
    <row r="158" spans="1:19" x14ac:dyDescent="0.25">
      <c r="A158" s="10" t="s">
        <v>279</v>
      </c>
      <c r="B158"/>
      <c r="E158" s="11"/>
      <c r="F158" s="11"/>
      <c r="G158" s="11"/>
      <c r="I158" s="57"/>
      <c r="Q158" s="57"/>
      <c r="R158" s="57"/>
      <c r="S158" s="57"/>
    </row>
    <row r="159" spans="1:19" x14ac:dyDescent="0.25">
      <c r="A159" s="10" t="s">
        <v>280</v>
      </c>
      <c r="B159"/>
      <c r="E159" s="11"/>
      <c r="F159" s="11"/>
      <c r="G159" s="11"/>
      <c r="I159" s="57"/>
      <c r="Q159" s="57"/>
      <c r="R159" s="57"/>
      <c r="S159" s="57"/>
    </row>
    <row r="160" spans="1:19" x14ac:dyDescent="0.25">
      <c r="A160" s="10" t="s">
        <v>281</v>
      </c>
      <c r="B160"/>
      <c r="E160" s="11"/>
      <c r="F160" s="11"/>
      <c r="G160" s="11"/>
      <c r="I160" s="57"/>
      <c r="Q160" s="57"/>
      <c r="R160" s="57"/>
      <c r="S160" s="57"/>
    </row>
    <row r="161" spans="1:19" x14ac:dyDescent="0.25">
      <c r="A161" s="10" t="s">
        <v>282</v>
      </c>
      <c r="B161"/>
      <c r="E161" s="11"/>
      <c r="F161" s="11"/>
      <c r="G161" s="11"/>
      <c r="I161" s="57"/>
      <c r="Q161" s="57"/>
      <c r="R161" s="57"/>
      <c r="S161" s="57"/>
    </row>
    <row r="162" spans="1:19" x14ac:dyDescent="0.25">
      <c r="A162" s="10" t="s">
        <v>283</v>
      </c>
      <c r="B162"/>
      <c r="E162" s="11"/>
      <c r="F162" s="11"/>
      <c r="G162" s="11"/>
      <c r="I162" s="57"/>
      <c r="Q162" s="57"/>
      <c r="R162" s="57"/>
      <c r="S162" s="57"/>
    </row>
    <row r="163" spans="1:19" x14ac:dyDescent="0.25">
      <c r="A163" s="10" t="s">
        <v>284</v>
      </c>
      <c r="B163"/>
      <c r="E163" s="11"/>
      <c r="F163" s="11"/>
      <c r="G163" s="11"/>
      <c r="I163" s="57"/>
      <c r="Q163" s="57"/>
      <c r="R163" s="57"/>
      <c r="S163" s="57"/>
    </row>
    <row r="164" spans="1:19" x14ac:dyDescent="0.25">
      <c r="A164" s="10" t="s">
        <v>285</v>
      </c>
      <c r="B164"/>
      <c r="E164" s="11"/>
      <c r="F164" s="11"/>
      <c r="G164" s="11"/>
      <c r="I164" s="57"/>
      <c r="Q164" s="57"/>
      <c r="R164" s="57"/>
      <c r="S164" s="57"/>
    </row>
    <row r="165" spans="1:19" x14ac:dyDescent="0.25">
      <c r="A165" s="10" t="s">
        <v>286</v>
      </c>
      <c r="B165"/>
      <c r="C165" s="62"/>
      <c r="D165" s="57"/>
      <c r="E165" s="57"/>
      <c r="F165" s="57"/>
      <c r="G165" s="62"/>
      <c r="H165" s="57"/>
      <c r="I165" s="57"/>
      <c r="J165" s="57"/>
      <c r="K165" s="57"/>
      <c r="L165" s="57"/>
      <c r="M165" s="57"/>
      <c r="N165" s="57"/>
      <c r="Q165" s="57"/>
      <c r="R165" s="57"/>
      <c r="S165" s="57"/>
    </row>
    <row r="166" spans="1:19" x14ac:dyDescent="0.25">
      <c r="A166" s="10" t="s">
        <v>210</v>
      </c>
      <c r="B166"/>
      <c r="C166" s="62"/>
      <c r="D166" s="57"/>
      <c r="E166" s="57"/>
      <c r="F166" s="57"/>
      <c r="G166" s="62"/>
      <c r="H166" s="57"/>
      <c r="I166" s="57"/>
      <c r="J166" s="57"/>
      <c r="K166" s="57"/>
      <c r="L166" s="57"/>
      <c r="M166" s="57"/>
      <c r="N166" s="57"/>
      <c r="Q166" s="57"/>
      <c r="R166" s="57"/>
      <c r="S166" s="57"/>
    </row>
    <row r="167" spans="1:19" x14ac:dyDescent="0.25">
      <c r="A167" s="264" t="s">
        <v>287</v>
      </c>
      <c r="B167"/>
      <c r="C167" s="62"/>
      <c r="D167" s="57"/>
      <c r="E167" s="57"/>
      <c r="F167" s="57"/>
      <c r="G167" s="62"/>
      <c r="H167" s="57"/>
      <c r="I167" s="57"/>
      <c r="J167" s="57"/>
      <c r="K167" s="57"/>
      <c r="L167" s="57"/>
      <c r="M167" s="57"/>
      <c r="N167" s="57"/>
      <c r="Q167" s="57"/>
      <c r="R167" s="57"/>
      <c r="S167" s="57"/>
    </row>
    <row r="168" spans="1:19" x14ac:dyDescent="0.25">
      <c r="A168" s="264" t="s">
        <v>288</v>
      </c>
      <c r="B168"/>
      <c r="C168" s="62"/>
      <c r="D168" s="57"/>
      <c r="E168" s="57"/>
      <c r="F168" s="57"/>
      <c r="G168" s="62"/>
      <c r="H168" s="57"/>
      <c r="I168" s="57"/>
      <c r="J168" s="57"/>
      <c r="K168" s="57"/>
      <c r="L168" s="57"/>
      <c r="M168" s="57"/>
      <c r="N168" s="57"/>
      <c r="Q168" s="57"/>
      <c r="R168" s="57"/>
      <c r="S168" s="57"/>
    </row>
    <row r="169" spans="1:19" x14ac:dyDescent="0.25">
      <c r="A169" s="264" t="s">
        <v>289</v>
      </c>
      <c r="B169" s="81"/>
      <c r="C169" s="62"/>
      <c r="D169" s="57"/>
      <c r="E169" s="57"/>
      <c r="F169" s="57"/>
      <c r="G169" s="62"/>
      <c r="H169" s="57"/>
      <c r="I169" s="57"/>
      <c r="J169" s="57"/>
      <c r="K169" s="57"/>
      <c r="L169" s="57"/>
      <c r="M169" s="57"/>
      <c r="N169" s="57"/>
      <c r="Q169" s="57"/>
      <c r="R169" s="57"/>
      <c r="S169" s="57"/>
    </row>
    <row r="170" spans="1:19" x14ac:dyDescent="0.25">
      <c r="A170" s="265" t="s">
        <v>290</v>
      </c>
      <c r="B170"/>
    </row>
    <row r="171" spans="1:19" x14ac:dyDescent="0.25">
      <c r="A171" s="10" t="s">
        <v>291</v>
      </c>
      <c r="B171" s="81"/>
    </row>
    <row r="172" spans="1:19" x14ac:dyDescent="0.25">
      <c r="A172" s="10" t="s">
        <v>292</v>
      </c>
      <c r="B172"/>
    </row>
    <row r="173" spans="1:19" x14ac:dyDescent="0.25">
      <c r="A173" s="265" t="s">
        <v>293</v>
      </c>
      <c r="B173"/>
    </row>
    <row r="174" spans="1:19" x14ac:dyDescent="0.25">
      <c r="A174" s="10" t="s">
        <v>294</v>
      </c>
      <c r="B174"/>
    </row>
    <row r="175" spans="1:19" x14ac:dyDescent="0.25">
      <c r="A175" s="10" t="s">
        <v>295</v>
      </c>
      <c r="B175"/>
    </row>
    <row r="176" spans="1:19" x14ac:dyDescent="0.25">
      <c r="A176" s="10" t="s">
        <v>296</v>
      </c>
      <c r="B176"/>
    </row>
    <row r="177" spans="1:7" x14ac:dyDescent="0.25">
      <c r="A177" s="10" t="s">
        <v>297</v>
      </c>
      <c r="B177"/>
    </row>
    <row r="178" spans="1:7" x14ac:dyDescent="0.25">
      <c r="A178" s="10" t="s">
        <v>298</v>
      </c>
      <c r="B178"/>
      <c r="E178"/>
      <c r="F178"/>
      <c r="G178"/>
    </row>
    <row r="179" spans="1:7" x14ac:dyDescent="0.25">
      <c r="A179" s="10" t="s">
        <v>299</v>
      </c>
      <c r="B179"/>
      <c r="E179"/>
      <c r="F179"/>
      <c r="G179"/>
    </row>
    <row r="180" spans="1:7" x14ac:dyDescent="0.25">
      <c r="A180" s="264" t="s">
        <v>300</v>
      </c>
      <c r="B180"/>
      <c r="E180"/>
      <c r="F180"/>
      <c r="G180"/>
    </row>
    <row r="181" spans="1:7" x14ac:dyDescent="0.25">
      <c r="A181" s="10" t="s">
        <v>301</v>
      </c>
      <c r="B181"/>
      <c r="E181"/>
      <c r="F181"/>
      <c r="G181"/>
    </row>
    <row r="182" spans="1:7" x14ac:dyDescent="0.25">
      <c r="A182" s="10" t="s">
        <v>302</v>
      </c>
      <c r="B182"/>
      <c r="E182"/>
      <c r="F182"/>
      <c r="G182"/>
    </row>
    <row r="183" spans="1:7" x14ac:dyDescent="0.25">
      <c r="A183" s="10" t="s">
        <v>303</v>
      </c>
      <c r="B183"/>
      <c r="E183"/>
      <c r="F183"/>
      <c r="G183"/>
    </row>
    <row r="184" spans="1:7" x14ac:dyDescent="0.25">
      <c r="A184" s="10" t="s">
        <v>304</v>
      </c>
      <c r="B184"/>
      <c r="E184"/>
      <c r="F184"/>
      <c r="G184"/>
    </row>
    <row r="185" spans="1:7" x14ac:dyDescent="0.25">
      <c r="A185" s="10" t="s">
        <v>305</v>
      </c>
      <c r="B185"/>
      <c r="E185"/>
      <c r="F185"/>
      <c r="G185"/>
    </row>
    <row r="186" spans="1:7" x14ac:dyDescent="0.25">
      <c r="A186" s="10" t="s">
        <v>306</v>
      </c>
      <c r="B186"/>
      <c r="E186"/>
      <c r="F186"/>
      <c r="G186"/>
    </row>
    <row r="187" spans="1:7" x14ac:dyDescent="0.25">
      <c r="A187" s="10" t="s">
        <v>307</v>
      </c>
      <c r="B187"/>
      <c r="E187"/>
      <c r="F187"/>
      <c r="G187"/>
    </row>
    <row r="188" spans="1:7" x14ac:dyDescent="0.25">
      <c r="A188" s="10" t="s">
        <v>308</v>
      </c>
      <c r="B188"/>
      <c r="E188"/>
      <c r="F188"/>
      <c r="G188"/>
    </row>
    <row r="189" spans="1:7" x14ac:dyDescent="0.25">
      <c r="A189" s="10" t="s">
        <v>309</v>
      </c>
      <c r="B189"/>
      <c r="E189"/>
      <c r="F189"/>
      <c r="G189"/>
    </row>
    <row r="190" spans="1:7" x14ac:dyDescent="0.25">
      <c r="A190" s="10" t="s">
        <v>310</v>
      </c>
      <c r="B190"/>
      <c r="E190"/>
      <c r="F190"/>
      <c r="G190"/>
    </row>
    <row r="191" spans="1:7" x14ac:dyDescent="0.25">
      <c r="A191" s="10" t="s">
        <v>311</v>
      </c>
      <c r="B191"/>
      <c r="E191"/>
      <c r="F191"/>
      <c r="G191"/>
    </row>
    <row r="192" spans="1:7" x14ac:dyDescent="0.25">
      <c r="A192" s="10" t="s">
        <v>312</v>
      </c>
      <c r="B192"/>
      <c r="E192"/>
      <c r="F192"/>
      <c r="G192"/>
    </row>
    <row r="193" spans="1:2" x14ac:dyDescent="0.25">
      <c r="A193" s="264" t="s">
        <v>313</v>
      </c>
      <c r="B193"/>
    </row>
    <row r="194" spans="1:2" x14ac:dyDescent="0.25">
      <c r="A194" s="264" t="s">
        <v>314</v>
      </c>
      <c r="B194"/>
    </row>
    <row r="195" spans="1:2" x14ac:dyDescent="0.25">
      <c r="A195" s="10" t="s">
        <v>315</v>
      </c>
      <c r="B195" s="81"/>
    </row>
    <row r="196" spans="1:2" x14ac:dyDescent="0.25">
      <c r="A196" s="10" t="s">
        <v>316</v>
      </c>
      <c r="B196"/>
    </row>
    <row r="197" spans="1:2" x14ac:dyDescent="0.25">
      <c r="A197" s="264" t="s">
        <v>317</v>
      </c>
      <c r="B197"/>
    </row>
    <row r="198" spans="1:2" x14ac:dyDescent="0.25">
      <c r="A198" s="10" t="s">
        <v>318</v>
      </c>
      <c r="B198"/>
    </row>
    <row r="199" spans="1:2" x14ac:dyDescent="0.25">
      <c r="A199" s="264" t="s">
        <v>319</v>
      </c>
      <c r="B199"/>
    </row>
    <row r="200" spans="1:2" x14ac:dyDescent="0.25">
      <c r="A200" s="10" t="s">
        <v>320</v>
      </c>
      <c r="B200"/>
    </row>
    <row r="201" spans="1:2" x14ac:dyDescent="0.25">
      <c r="A201" s="10" t="s">
        <v>321</v>
      </c>
      <c r="B201"/>
    </row>
    <row r="202" spans="1:2" x14ac:dyDescent="0.25">
      <c r="A202" s="10" t="s">
        <v>322</v>
      </c>
      <c r="B202"/>
    </row>
    <row r="203" spans="1:2" x14ac:dyDescent="0.25">
      <c r="A203" s="10" t="s">
        <v>323</v>
      </c>
      <c r="B203"/>
    </row>
    <row r="204" spans="1:2" x14ac:dyDescent="0.25">
      <c r="A204" s="10" t="s">
        <v>324</v>
      </c>
      <c r="B204"/>
    </row>
    <row r="205" spans="1:2" x14ac:dyDescent="0.25">
      <c r="A205" s="10" t="s">
        <v>325</v>
      </c>
      <c r="B205"/>
    </row>
    <row r="206" spans="1:2" x14ac:dyDescent="0.25">
      <c r="A206" s="10" t="s">
        <v>326</v>
      </c>
      <c r="B206"/>
    </row>
    <row r="207" spans="1:2" x14ac:dyDescent="0.25">
      <c r="A207" s="10" t="s">
        <v>327</v>
      </c>
      <c r="B207"/>
    </row>
    <row r="208" spans="1:2" x14ac:dyDescent="0.25">
      <c r="A208" s="10" t="s">
        <v>328</v>
      </c>
      <c r="B208"/>
    </row>
    <row r="209" spans="1:7" x14ac:dyDescent="0.25">
      <c r="A209" s="10" t="s">
        <v>329</v>
      </c>
      <c r="B209"/>
    </row>
    <row r="210" spans="1:7" x14ac:dyDescent="0.25">
      <c r="A210" s="10" t="s">
        <v>330</v>
      </c>
    </row>
    <row r="211" spans="1:7" x14ac:dyDescent="0.25">
      <c r="A211"/>
    </row>
    <row r="212" spans="1:7" x14ac:dyDescent="0.25">
      <c r="B212" s="61" t="s">
        <v>331</v>
      </c>
      <c r="G212"/>
    </row>
    <row r="213" spans="1:7" x14ac:dyDescent="0.25">
      <c r="B213" s="10" t="s">
        <v>332</v>
      </c>
      <c r="G213"/>
    </row>
    <row r="214" spans="1:7" x14ac:dyDescent="0.25">
      <c r="B214" s="10" t="s">
        <v>119</v>
      </c>
      <c r="C214" s="61" t="s">
        <v>333</v>
      </c>
      <c r="D214" s="61" t="s">
        <v>334</v>
      </c>
      <c r="E214" s="67" t="s">
        <v>335</v>
      </c>
      <c r="F214" s="57"/>
      <c r="G214"/>
    </row>
    <row r="215" spans="1:7" x14ac:dyDescent="0.25">
      <c r="B215" s="10" t="s">
        <v>117</v>
      </c>
      <c r="C215" s="17" t="s">
        <v>336</v>
      </c>
      <c r="D215" s="10"/>
      <c r="E215" s="10"/>
      <c r="F215" s="57"/>
      <c r="G215"/>
    </row>
    <row r="216" spans="1:7" x14ac:dyDescent="0.25">
      <c r="A216" s="61" t="s">
        <v>337</v>
      </c>
      <c r="B216" s="64" t="s">
        <v>338</v>
      </c>
      <c r="C216" s="17" t="s">
        <v>339</v>
      </c>
      <c r="D216" s="10" t="s">
        <v>119</v>
      </c>
      <c r="E216" s="10" t="str">
        <f t="shared" ref="E216:E243" si="0">+A218&amp;" "&amp;D216</f>
        <v>41001 Campbell</v>
      </c>
      <c r="F216" s="57"/>
      <c r="G216"/>
    </row>
    <row r="217" spans="1:7" x14ac:dyDescent="0.25">
      <c r="A217" s="17">
        <v>0</v>
      </c>
      <c r="B217" s="10" t="s">
        <v>119</v>
      </c>
      <c r="C217" s="17" t="s">
        <v>340</v>
      </c>
      <c r="D217" s="10" t="s">
        <v>117</v>
      </c>
      <c r="E217" s="10" t="str">
        <f t="shared" si="0"/>
        <v>41005 Boone</v>
      </c>
      <c r="F217" s="57"/>
      <c r="G217"/>
    </row>
    <row r="218" spans="1:7" x14ac:dyDescent="0.25">
      <c r="A218" s="17">
        <v>41001</v>
      </c>
      <c r="B218" s="10" t="s">
        <v>120</v>
      </c>
      <c r="C218" s="65" t="s">
        <v>341</v>
      </c>
      <c r="D218" s="10" t="s">
        <v>119</v>
      </c>
      <c r="E218" s="10" t="str">
        <f t="shared" si="0"/>
        <v>41006 Campbell</v>
      </c>
      <c r="F218" s="57"/>
      <c r="G218"/>
    </row>
    <row r="219" spans="1:7" x14ac:dyDescent="0.25">
      <c r="A219" s="17">
        <v>41005</v>
      </c>
      <c r="B219" s="10" t="s">
        <v>120</v>
      </c>
      <c r="C219" s="17" t="s">
        <v>342</v>
      </c>
      <c r="D219" s="10" t="s">
        <v>119</v>
      </c>
      <c r="E219" s="10" t="str">
        <f t="shared" si="0"/>
        <v>41007 Campbell</v>
      </c>
      <c r="F219" s="57"/>
      <c r="G219"/>
    </row>
    <row r="220" spans="1:7" x14ac:dyDescent="0.25">
      <c r="A220" s="17">
        <v>41006</v>
      </c>
      <c r="B220" s="10" t="s">
        <v>120</v>
      </c>
      <c r="C220" s="17" t="s">
        <v>343</v>
      </c>
      <c r="D220" s="10" t="s">
        <v>120</v>
      </c>
      <c r="E220" s="10" t="str">
        <f t="shared" si="0"/>
        <v>41011 Kenton</v>
      </c>
      <c r="F220" s="57"/>
      <c r="G220"/>
    </row>
    <row r="221" spans="1:7" x14ac:dyDescent="0.25">
      <c r="A221" s="17">
        <v>41007</v>
      </c>
      <c r="B221" s="10" t="s">
        <v>120</v>
      </c>
      <c r="C221" s="17" t="s">
        <v>344</v>
      </c>
      <c r="D221" s="10" t="s">
        <v>120</v>
      </c>
      <c r="E221" s="10" t="str">
        <f t="shared" si="0"/>
        <v>41014 Kenton</v>
      </c>
      <c r="F221" s="57"/>
      <c r="G221"/>
    </row>
    <row r="222" spans="1:7" x14ac:dyDescent="0.25">
      <c r="A222" s="17">
        <v>41011</v>
      </c>
      <c r="B222" s="10" t="s">
        <v>120</v>
      </c>
      <c r="C222" s="17" t="s">
        <v>345</v>
      </c>
      <c r="D222" s="10" t="s">
        <v>120</v>
      </c>
      <c r="E222" s="10" t="str">
        <f t="shared" si="0"/>
        <v>41015 Kenton</v>
      </c>
      <c r="F222" s="57"/>
      <c r="G222"/>
    </row>
    <row r="223" spans="1:7" x14ac:dyDescent="0.25">
      <c r="A223" s="17">
        <v>41014</v>
      </c>
      <c r="B223" s="77" t="s">
        <v>346</v>
      </c>
      <c r="C223" s="17" t="s">
        <v>344</v>
      </c>
      <c r="D223" s="10" t="s">
        <v>120</v>
      </c>
      <c r="E223" s="10" t="str">
        <f t="shared" si="0"/>
        <v>41016 Kenton</v>
      </c>
      <c r="F223" s="57"/>
      <c r="G223"/>
    </row>
    <row r="224" spans="1:7" x14ac:dyDescent="0.25">
      <c r="A224" s="17">
        <v>41015</v>
      </c>
      <c r="B224" s="77" t="s">
        <v>346</v>
      </c>
      <c r="C224" s="17" t="s">
        <v>343</v>
      </c>
      <c r="D224" s="10" t="s">
        <v>120</v>
      </c>
      <c r="E224" s="10" t="str">
        <f t="shared" si="0"/>
        <v>41017 Kenton</v>
      </c>
      <c r="F224" s="57"/>
      <c r="G224"/>
    </row>
    <row r="225" spans="1:7" x14ac:dyDescent="0.25">
      <c r="A225" s="17">
        <v>41016</v>
      </c>
      <c r="B225" s="77" t="s">
        <v>346</v>
      </c>
      <c r="C225" s="78" t="s">
        <v>347</v>
      </c>
      <c r="D225" s="77" t="s">
        <v>120</v>
      </c>
      <c r="E225" s="77" t="str">
        <f t="shared" si="0"/>
        <v>41018 Kenton</v>
      </c>
      <c r="F225" s="57"/>
      <c r="G225"/>
    </row>
    <row r="226" spans="1:7" x14ac:dyDescent="0.25">
      <c r="A226" s="17">
        <v>41017</v>
      </c>
      <c r="B226" s="77" t="s">
        <v>346</v>
      </c>
      <c r="C226" s="78"/>
      <c r="D226" s="77" t="s">
        <v>120</v>
      </c>
      <c r="E226" s="77" t="str">
        <f t="shared" si="0"/>
        <v>41030 Kenton</v>
      </c>
      <c r="F226" s="57"/>
      <c r="G226"/>
    </row>
    <row r="227" spans="1:7" x14ac:dyDescent="0.25">
      <c r="A227" s="78">
        <v>41018</v>
      </c>
      <c r="B227" s="10" t="s">
        <v>117</v>
      </c>
      <c r="C227" s="78"/>
      <c r="D227" s="77" t="s">
        <v>120</v>
      </c>
      <c r="E227" s="77" t="str">
        <f t="shared" si="0"/>
        <v>41033 Kenton</v>
      </c>
      <c r="F227" s="57"/>
      <c r="G227"/>
    </row>
    <row r="228" spans="1:7" x14ac:dyDescent="0.25">
      <c r="A228" s="78">
        <v>41030</v>
      </c>
      <c r="B228" s="10" t="s">
        <v>120</v>
      </c>
      <c r="C228" s="78" t="s">
        <v>348</v>
      </c>
      <c r="D228" s="77" t="s">
        <v>117</v>
      </c>
      <c r="E228" s="77" t="str">
        <f t="shared" si="0"/>
        <v>41042 Boone</v>
      </c>
      <c r="F228" s="57"/>
      <c r="G228"/>
    </row>
    <row r="229" spans="1:7" x14ac:dyDescent="0.25">
      <c r="A229" s="78">
        <v>41033</v>
      </c>
      <c r="B229" s="10" t="s">
        <v>119</v>
      </c>
      <c r="C229" s="17" t="s">
        <v>349</v>
      </c>
      <c r="D229" s="10" t="s">
        <v>117</v>
      </c>
      <c r="E229" s="10" t="str">
        <f t="shared" si="0"/>
        <v>41048 Boone</v>
      </c>
      <c r="F229" s="57"/>
      <c r="G229"/>
    </row>
    <row r="230" spans="1:7" x14ac:dyDescent="0.25">
      <c r="A230" s="78">
        <v>41042</v>
      </c>
      <c r="B230" s="10" t="s">
        <v>120</v>
      </c>
      <c r="C230" s="17" t="s">
        <v>350</v>
      </c>
      <c r="D230" s="10" t="s">
        <v>120</v>
      </c>
      <c r="E230" s="10" t="str">
        <f t="shared" si="0"/>
        <v>41051 Kenton</v>
      </c>
      <c r="F230" s="57"/>
      <c r="G230"/>
    </row>
    <row r="231" spans="1:7" x14ac:dyDescent="0.25">
      <c r="A231" s="17">
        <v>41048</v>
      </c>
      <c r="B231" s="10" t="s">
        <v>119</v>
      </c>
      <c r="C231" s="17" t="s">
        <v>351</v>
      </c>
      <c r="D231" s="10" t="s">
        <v>119</v>
      </c>
      <c r="E231" s="10" t="str">
        <f t="shared" si="0"/>
        <v>41059 Campbell</v>
      </c>
      <c r="F231" s="57"/>
      <c r="G231"/>
    </row>
    <row r="232" spans="1:7" x14ac:dyDescent="0.25">
      <c r="A232" s="17">
        <v>41051</v>
      </c>
      <c r="B232" s="10" t="s">
        <v>119</v>
      </c>
      <c r="C232" s="17" t="s">
        <v>352</v>
      </c>
      <c r="D232" s="10" t="s">
        <v>120</v>
      </c>
      <c r="E232" s="10" t="str">
        <f t="shared" si="0"/>
        <v>41063 Kenton</v>
      </c>
      <c r="F232" s="57"/>
      <c r="G232"/>
    </row>
    <row r="233" spans="1:7" x14ac:dyDescent="0.25">
      <c r="A233" s="17">
        <v>41059</v>
      </c>
      <c r="B233" s="10" t="s">
        <v>119</v>
      </c>
      <c r="C233" s="17" t="s">
        <v>353</v>
      </c>
      <c r="D233" s="10" t="s">
        <v>119</v>
      </c>
      <c r="E233" s="10" t="str">
        <f t="shared" si="0"/>
        <v>41071 Campbell</v>
      </c>
      <c r="F233" s="57"/>
      <c r="G233"/>
    </row>
    <row r="234" spans="1:7" x14ac:dyDescent="0.25">
      <c r="A234" s="17">
        <v>41063</v>
      </c>
      <c r="B234" s="10" t="s">
        <v>119</v>
      </c>
      <c r="C234" s="17" t="s">
        <v>354</v>
      </c>
      <c r="D234" s="10" t="s">
        <v>119</v>
      </c>
      <c r="E234" s="10" t="str">
        <f t="shared" si="0"/>
        <v>41073 Campbell</v>
      </c>
      <c r="F234" s="57"/>
      <c r="G234"/>
    </row>
    <row r="235" spans="1:7" x14ac:dyDescent="0.25">
      <c r="A235" s="17">
        <v>41071</v>
      </c>
      <c r="B235" s="10" t="s">
        <v>119</v>
      </c>
      <c r="C235" s="17" t="s">
        <v>355</v>
      </c>
      <c r="D235" s="10" t="s">
        <v>119</v>
      </c>
      <c r="E235" s="10" t="str">
        <f t="shared" si="0"/>
        <v>41074 Campbell</v>
      </c>
      <c r="F235" s="57"/>
      <c r="G235"/>
    </row>
    <row r="236" spans="1:7" x14ac:dyDescent="0.25">
      <c r="A236" s="17">
        <v>41073</v>
      </c>
      <c r="B236" s="10" t="s">
        <v>117</v>
      </c>
      <c r="C236" s="17" t="s">
        <v>356</v>
      </c>
      <c r="D236" s="10" t="s">
        <v>119</v>
      </c>
      <c r="E236" s="10" t="str">
        <f t="shared" si="0"/>
        <v>41075 Campbell</v>
      </c>
      <c r="F236" s="57"/>
      <c r="G236"/>
    </row>
    <row r="237" spans="1:7" x14ac:dyDescent="0.25">
      <c r="A237" s="17">
        <v>41074</v>
      </c>
      <c r="B237" s="10" t="s">
        <v>119</v>
      </c>
      <c r="C237" s="17" t="s">
        <v>357</v>
      </c>
      <c r="D237" s="10" t="s">
        <v>119</v>
      </c>
      <c r="E237" s="10" t="str">
        <f t="shared" si="0"/>
        <v>41076 Campbell</v>
      </c>
      <c r="F237" s="57"/>
      <c r="G237"/>
    </row>
    <row r="238" spans="1:7" x14ac:dyDescent="0.25">
      <c r="A238" s="17">
        <v>41075</v>
      </c>
      <c r="B238" s="10" t="s">
        <v>117</v>
      </c>
      <c r="C238" s="17" t="s">
        <v>358</v>
      </c>
      <c r="D238" s="10" t="s">
        <v>117</v>
      </c>
      <c r="E238" s="10" t="str">
        <f t="shared" si="0"/>
        <v>41080 Boone</v>
      </c>
      <c r="F238" s="57"/>
      <c r="G238"/>
    </row>
    <row r="239" spans="1:7" x14ac:dyDescent="0.25">
      <c r="A239" s="17">
        <v>41076</v>
      </c>
      <c r="B239" s="10" t="s">
        <v>117</v>
      </c>
      <c r="C239" s="17" t="s">
        <v>359</v>
      </c>
      <c r="D239" s="10" t="s">
        <v>119</v>
      </c>
      <c r="E239" s="10" t="str">
        <f t="shared" si="0"/>
        <v>41085 Campbell</v>
      </c>
      <c r="F239" s="57"/>
      <c r="G239"/>
    </row>
    <row r="240" spans="1:7" x14ac:dyDescent="0.25">
      <c r="A240" s="17">
        <v>41080</v>
      </c>
      <c r="B240" s="77" t="s">
        <v>346</v>
      </c>
      <c r="C240" s="17" t="s">
        <v>360</v>
      </c>
      <c r="D240" s="10" t="s">
        <v>117</v>
      </c>
      <c r="E240" s="10" t="str">
        <f t="shared" si="0"/>
        <v>41091 Boone</v>
      </c>
      <c r="F240" s="57"/>
      <c r="G240"/>
    </row>
    <row r="241" spans="1:7" x14ac:dyDescent="0.25">
      <c r="A241" s="17">
        <v>41085</v>
      </c>
      <c r="B241" s="10" t="s">
        <v>119</v>
      </c>
      <c r="C241" s="17" t="s">
        <v>361</v>
      </c>
      <c r="D241" s="10" t="s">
        <v>117</v>
      </c>
      <c r="E241" s="10" t="str">
        <f t="shared" si="0"/>
        <v>41092 Boone</v>
      </c>
      <c r="F241" s="57"/>
      <c r="G241"/>
    </row>
    <row r="242" spans="1:7" x14ac:dyDescent="0.25">
      <c r="A242" s="17">
        <v>41091</v>
      </c>
      <c r="B242" s="17"/>
      <c r="C242" s="78" t="s">
        <v>362</v>
      </c>
      <c r="D242" s="77" t="s">
        <v>120</v>
      </c>
      <c r="E242" s="77" t="str">
        <f t="shared" si="0"/>
        <v>41094 Kenton</v>
      </c>
      <c r="F242" s="57"/>
      <c r="G242"/>
    </row>
    <row r="243" spans="1:7" x14ac:dyDescent="0.25">
      <c r="A243" s="17">
        <v>41092</v>
      </c>
      <c r="C243" s="17" t="s">
        <v>363</v>
      </c>
      <c r="D243" s="10" t="s">
        <v>119</v>
      </c>
      <c r="E243" s="10" t="str">
        <f t="shared" si="0"/>
        <v>41099 Campbell</v>
      </c>
      <c r="F243" s="57"/>
      <c r="G243"/>
    </row>
    <row r="244" spans="1:7" x14ac:dyDescent="0.25">
      <c r="A244" s="78">
        <v>41094</v>
      </c>
      <c r="C244" s="17"/>
      <c r="D244" s="10"/>
      <c r="E244" s="10"/>
      <c r="F244"/>
      <c r="G244"/>
    </row>
    <row r="245" spans="1:7" x14ac:dyDescent="0.25">
      <c r="A245" s="17">
        <v>41099</v>
      </c>
    </row>
    <row r="246" spans="1:7" x14ac:dyDescent="0.25">
      <c r="A246" s="17"/>
    </row>
    <row r="248" spans="1:7" x14ac:dyDescent="0.25">
      <c r="G248"/>
    </row>
    <row r="249" spans="1:7" x14ac:dyDescent="0.25">
      <c r="G249"/>
    </row>
    <row r="250" spans="1:7" x14ac:dyDescent="0.25">
      <c r="A250" s="1" t="s">
        <v>364</v>
      </c>
      <c r="G250"/>
    </row>
    <row r="251" spans="1:7" x14ac:dyDescent="0.25">
      <c r="A251" s="1" t="s">
        <v>365</v>
      </c>
      <c r="G251"/>
    </row>
    <row r="252" spans="1:7" x14ac:dyDescent="0.25">
      <c r="A252" s="1" t="s">
        <v>366</v>
      </c>
    </row>
    <row r="253" spans="1:7" x14ac:dyDescent="0.25">
      <c r="A253" s="1" t="s">
        <v>265</v>
      </c>
    </row>
  </sheetData>
  <protectedRanges>
    <protectedRange sqref="H5:H10" name="SetUp_Yellow_Cells_1_1"/>
    <protectedRange sqref="C7:E7" name="Set_Up"/>
  </protectedRanges>
  <sortState xmlns:xlrd2="http://schemas.microsoft.com/office/spreadsheetml/2017/richdata2" ref="A64:A77">
    <sortCondition ref="A64"/>
  </sortState>
  <mergeCells count="1">
    <mergeCell ref="B9:B10"/>
  </mergeCells>
  <phoneticPr fontId="7" type="noConversion"/>
  <dataValidations count="1">
    <dataValidation type="list" allowBlank="1" showInputMessage="1" showErrorMessage="1" sqref="C7" xr:uid="{00000000-0002-0000-0100-000000000000}">
      <formula1>$A$81:$A$87</formula1>
    </dataValidation>
  </dataValidations>
  <pageMargins left="0.7" right="0.7" top="0.36" bottom="0.61" header="0.2" footer="0.3"/>
  <pageSetup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C417647AE40E4FA53E8C9484D80953" ma:contentTypeVersion="13" ma:contentTypeDescription="Create a new document." ma:contentTypeScope="" ma:versionID="5e9d659a4eb226c7ac35e8d41e864723">
  <xsd:schema xmlns:xsd="http://www.w3.org/2001/XMLSchema" xmlns:xs="http://www.w3.org/2001/XMLSchema" xmlns:p="http://schemas.microsoft.com/office/2006/metadata/properties" xmlns:ns3="1f989d7e-b86b-4e3a-b636-5706e08e446c" xmlns:ns4="b1bd8bf0-b128-42d1-9226-fc3ed8178b47" targetNamespace="http://schemas.microsoft.com/office/2006/metadata/properties" ma:root="true" ma:fieldsID="60a276c7e1de7a8c67caa07a04b34031" ns3:_="" ns4:_="">
    <xsd:import namespace="1f989d7e-b86b-4e3a-b636-5706e08e446c"/>
    <xsd:import namespace="b1bd8bf0-b128-42d1-9226-fc3ed8178b4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89d7e-b86b-4e3a-b636-5706e08e44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d8bf0-b128-42d1-9226-fc3ed817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1bd8bf0-b128-42d1-9226-fc3ed8178b4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086369-0E64-4152-BDCE-F607F94E70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89d7e-b86b-4e3a-b636-5706e08e446c"/>
    <ds:schemaRef ds:uri="b1bd8bf0-b128-42d1-9226-fc3ed8178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7FDF8F-8B8F-4A7B-85B6-5329B7BC672B}">
  <ds:schemaRefs>
    <ds:schemaRef ds:uri="http://schemas.microsoft.com/office/2006/metadata/properties"/>
    <ds:schemaRef ds:uri="http://schemas.microsoft.com/office/infopath/2007/PartnerControls"/>
    <ds:schemaRef ds:uri="b1bd8bf0-b128-42d1-9226-fc3ed8178b47"/>
  </ds:schemaRefs>
</ds:datastoreItem>
</file>

<file path=customXml/itemProps3.xml><?xml version="1.0" encoding="utf-8"?>
<ds:datastoreItem xmlns:ds="http://schemas.openxmlformats.org/officeDocument/2006/customXml" ds:itemID="{8C64AEAE-632F-4604-93D6-D52CD03D20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16</vt:i4>
      </vt:variant>
    </vt:vector>
  </HeadingPairs>
  <TitlesOfParts>
    <vt:vector size="18" baseType="lpstr">
      <vt:lpstr>Application</vt:lpstr>
      <vt:lpstr>Drop Down Menu Data</vt:lpstr>
      <vt:lpstr>A1_Copy_Data</vt:lpstr>
      <vt:lpstr>All_App_Data</vt:lpstr>
      <vt:lpstr>Fiscal_Year</vt:lpstr>
      <vt:lpstr>FundSource</vt:lpstr>
      <vt:lpstr>MRR_Program_Names</vt:lpstr>
      <vt:lpstr>Application!Print_Area</vt:lpstr>
      <vt:lpstr>'Drop Down Menu Data'!Print_Area</vt:lpstr>
      <vt:lpstr>Profit</vt:lpstr>
      <vt:lpstr>Program_1</vt:lpstr>
      <vt:lpstr>Program_2</vt:lpstr>
      <vt:lpstr>Program_Names</vt:lpstr>
      <vt:lpstr>STATE</vt:lpstr>
      <vt:lpstr>Unit_Defined</vt:lpstr>
      <vt:lpstr>Unit_Target</vt:lpstr>
      <vt:lpstr>Zip</vt:lpstr>
      <vt:lpstr>Zip_Codes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waynes</dc:creator>
  <cp:keywords/>
  <dc:description/>
  <cp:lastModifiedBy>Abbott, David</cp:lastModifiedBy>
  <cp:revision/>
  <dcterms:created xsi:type="dcterms:W3CDTF">2011-11-08T12:30:50Z</dcterms:created>
  <dcterms:modified xsi:type="dcterms:W3CDTF">2025-12-01T14:38:26Z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0x0101003EC417647AE40E4FA53E8C9484D80953</vt:lpwstr>
  </property>
</Properties>
</file>